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<sst xmlns="http://schemas.openxmlformats.org/spreadsheetml/2006/main" count="424" uniqueCount="199">
  <si>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</si>
  <si>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</si>
  <si>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</si>
  <si>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</si>
  <si>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</si>
  <si>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</si>
  <si>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</si>
  <si>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</si>
  <si>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</si>
  <si>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</si>
  <si>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</si>
  <si>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</si>
  <si>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</si>
  <si>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</si>
  <si>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</si>
  <si>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</si>
  <si>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</si>
  <si>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</si>
  <si>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</si>
  <si>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</si>
  <si>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</si>
  <si>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</si>
  <si>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</si>
  <si>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</si>
  <si>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</si>
  <si>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</si>
  <si>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</si>
  <si>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</si>
  <si>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</si>
  <si>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</si>
  <si>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</si>
  <si>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</si>
  <si>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</si>
  <si>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</si>
  <si>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</si>
  <si>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</si>
  <si>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</si>
  <si>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</si>
  <si>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</si>
  <si>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</si>
  <si>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</si>
  <si>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</si>
  <si>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</si>
  <si>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</si>
  <si>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</si>
  <si>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</si>
  <si>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</si>
  <si>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</si>
  <si>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</si>
  <si>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</si>
  <si>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</si>
  <si>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</si>
  <si>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</si>
  <si>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</si>
  <si>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</si>
  <si>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</si>
  <si>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</si>
  <si>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</si>
  <si>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</si>
  <si>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</si>
  <si>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</si>
  <si>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</si>
  <si>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</si>
  <si>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</si>
  <si>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</si>
  <si>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</si>
  <si>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</si>
  <si>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</si>
  <si>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</si>
  <si>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</si>
  <si>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</si>
  <si>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</si>
  <si>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</si>
  <si>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</si>
  <si>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</si>
  <si>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</si>
  <si>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</si>
  <si>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</si>
  <si>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</si>
  <si>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</si>
  <si>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</si>
  <si>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</si>
  <si>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</si>
  <si>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</si>
  <si>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</si>
  <si>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</si>
  <si>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</si>
  <si>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</si>
  <si>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</si>
  <si>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</si>
  <si>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</si>
  <si>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</si>
  <si>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</si>
  <si>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</si>
  <si>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</si>
  <si>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</si>
  <si>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</si>
  <si>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</si>
  <si>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</si>
  <si>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</si>
  <si>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</si>
  <si>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</si>
  <si>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</si>
  <si>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</si>
  <si>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</si>
  <si>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</si>
  <si>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</si>
  <si>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</si>
  <si>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</si>
  <si>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</si>
  <si>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</si>
  <si>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</si>
  <si>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</si>
  <si>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</si>
  <si>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</si>
  <si>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</si>
  <si>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</si>
  <si>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</si>
  <si>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</si>
  <si>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</si>
  <si>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</si>
  <si>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</si>
  <si>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</si>
  <si>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</si>
  <si>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</si>
  <si>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</si>
  <si>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</si>
  <si>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</si>
  <si>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</si>
  <si>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</si>
  <si>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</si>
  <si>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</si>
  <si>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</si>
  <si>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</si>
  <si>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</si>
  <si>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</si>
  <si>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</si>
  <si>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</si>
  <si>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</si>
  <si>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</si>
  <si>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</si>
  <si>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</si>
  <si>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</si>
  <si>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</si>
  <si>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</si>
  <si>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</si>
  <si>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</si>
  <si>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</si>
  <si>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</si>
  <si>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</si>
  <si>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</si>
  <si>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</si>
  <si>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</si>
  <si>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</si>
  <si>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</si>
  <si>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</si>
  <si>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</si>
  <si>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</si>
  <si>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</si>
  <si>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</si>
  <si>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</si>
  <si>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</si>
  <si>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</si>
  <si>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</si>
  <si>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</si>
  <si>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</si>
  <si>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</si>
  <si>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</si>
  <si>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</si>
  <si>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</si>
  <si>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</si>
  <si>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</si>
  <si>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</si>
  <si>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</si>
  <si>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</si>
  <si>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</si>
  <si>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</si>
  <si>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</si>
  <si>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</si>
  <si>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</si>
  <si>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</si>
  <si>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</si>
  <si>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</si>
  <si>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</si>
  <si>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</si>
  <si>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</si>
  <si>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</si>
  <si>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</si>
  <si>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Thai Children's Trust</t>
  </si>
  <si>
    <t>Yellow information sheet</t>
  </si>
  <si>
    <t>Clerk training</t>
  </si>
  <si>
    <t>Credit</t>
  </si>
  <si>
    <t>Budget allocation for 2010-11</t>
  </si>
  <si>
    <t>BUDGET 2010-11</t>
  </si>
  <si>
    <t>Grants from WODC</t>
  </si>
  <si>
    <t>Income from Allotment Rent</t>
  </si>
  <si>
    <t>Rent to Steeple Barton Estate</t>
  </si>
  <si>
    <t>Allotment expenses</t>
  </si>
  <si>
    <t>Budget allocation for 2009-10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</si>
</sst>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4" fontId="7" fillId="36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7" borderId="0" xfId="0" applyFont="1" applyFill="1" applyAlignment="1">
      <alignment/>
    </xf>
    <xf numFmtId="166" fontId="6" fillId="37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6" fillId="19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7" fillId="38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38" borderId="10" xfId="0" applyFont="1" applyFill="1" applyBorder="1" applyAlignment="1">
      <alignment horizontal="left"/>
    </xf>
    <xf numFmtId="4" fontId="7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6" fillId="6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0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1.28125" style="45" customWidth="1"/>
    <col min="2" max="2" width="19.421875" style="45" customWidth="1"/>
    <col min="3" max="3" width="29.7109375" style="45" customWidth="1"/>
    <col min="4" max="4" width="31.7109375" style="45" customWidth="1"/>
    <col min="5" max="5" width="12.421875" style="45" customWidth="1"/>
    <col min="6" max="16384" width="9.140625" style="45" customWidth="1"/>
  </cols>
  <sheetData>
    <row r="1" ht="19.5">
      <c r="A1" s="85" t="s">
        <v>193</v>
      </c>
    </row>
    <row r="3" spans="2:4" ht="12.75">
      <c r="B3" s="96" t="s">
        <v>149</v>
      </c>
      <c r="C3" s="91" t="s">
        <v>198</v>
      </c>
      <c r="D3" s="91" t="s">
        <v>192</v>
      </c>
    </row>
    <row r="4" spans="1:4" ht="12.75">
      <c r="A4" s="11" t="s">
        <v>150</v>
      </c>
      <c r="B4" s="92"/>
      <c r="C4" s="92"/>
      <c r="D4" s="92"/>
    </row>
    <row r="5" spans="1:4" ht="12.75">
      <c r="A5" s="11" t="s">
        <v>156</v>
      </c>
      <c r="B5" s="73"/>
      <c r="C5" s="40">
        <v>15520</v>
      </c>
      <c r="D5" s="11">
        <v>15000</v>
      </c>
    </row>
    <row r="6" spans="1:4" ht="12.75">
      <c r="A6" s="70" t="s">
        <v>151</v>
      </c>
      <c r="B6" s="76">
        <v>9990</v>
      </c>
      <c r="C6" s="77"/>
      <c r="D6" s="78"/>
    </row>
    <row r="7" spans="1:4" ht="12.75">
      <c r="A7" s="37" t="s">
        <v>105</v>
      </c>
      <c r="B7" s="36"/>
      <c r="C7" s="40"/>
      <c r="D7" s="11">
        <v>0</v>
      </c>
    </row>
    <row r="8" spans="1:4" s="46" customFormat="1" ht="12.75">
      <c r="A8" s="37" t="s">
        <v>155</v>
      </c>
      <c r="B8" s="36"/>
      <c r="C8" s="41">
        <v>54</v>
      </c>
      <c r="D8" s="90">
        <v>0</v>
      </c>
    </row>
    <row r="9" spans="1:4" ht="12.75">
      <c r="A9" s="70" t="s">
        <v>152</v>
      </c>
      <c r="B9" s="71"/>
      <c r="C9" s="77"/>
      <c r="D9" s="78"/>
    </row>
    <row r="10" spans="1:4" s="46" customFormat="1" ht="12.75">
      <c r="A10" s="37" t="s">
        <v>154</v>
      </c>
      <c r="B10" s="36"/>
      <c r="C10" s="40">
        <f>656.22+193.05</f>
        <v>849.27</v>
      </c>
      <c r="D10" s="90">
        <f>D11</f>
        <v>100</v>
      </c>
    </row>
    <row r="11" spans="1:4" ht="12.75">
      <c r="A11" s="70" t="s">
        <v>153</v>
      </c>
      <c r="B11" s="71">
        <v>656.22</v>
      </c>
      <c r="C11" s="77"/>
      <c r="D11" s="78">
        <v>100</v>
      </c>
    </row>
    <row r="12" spans="1:4" s="46" customFormat="1" ht="12.75">
      <c r="A12" s="37" t="s">
        <v>122</v>
      </c>
      <c r="B12" s="36"/>
      <c r="C12" s="41">
        <v>0</v>
      </c>
      <c r="D12" s="90">
        <v>0</v>
      </c>
    </row>
    <row r="13" spans="1:4" ht="12.75">
      <c r="A13" s="70" t="s">
        <v>191</v>
      </c>
      <c r="B13" s="71"/>
      <c r="C13" s="77"/>
      <c r="D13" s="78"/>
    </row>
    <row r="14" spans="1:4" s="46" customFormat="1" ht="12.75">
      <c r="A14" s="37" t="s">
        <v>194</v>
      </c>
      <c r="B14" s="36"/>
      <c r="C14" s="41">
        <v>0</v>
      </c>
      <c r="D14" s="90">
        <f>D15</f>
        <v>0</v>
      </c>
    </row>
    <row r="15" spans="1:4" ht="12.75">
      <c r="A15" s="70" t="s">
        <v>106</v>
      </c>
      <c r="B15" s="71"/>
      <c r="C15" s="77"/>
      <c r="D15" s="78"/>
    </row>
    <row r="16" spans="1:4" s="46" customFormat="1" ht="12.75">
      <c r="A16" s="37" t="s">
        <v>108</v>
      </c>
      <c r="B16" s="36"/>
      <c r="C16" s="41">
        <v>0</v>
      </c>
      <c r="D16" s="90">
        <f>D17</f>
        <v>600</v>
      </c>
    </row>
    <row r="17" spans="1:36" s="86" customFormat="1" ht="12.75">
      <c r="A17" s="93" t="s">
        <v>195</v>
      </c>
      <c r="B17" s="94"/>
      <c r="C17" s="94"/>
      <c r="D17" s="95">
        <v>600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1:3" s="46" customFormat="1" ht="12.75">
      <c r="A18" s="84"/>
      <c r="B18" s="83"/>
      <c r="C18" s="83"/>
    </row>
    <row r="19" spans="1:3" s="46" customFormat="1" ht="12.75">
      <c r="A19" s="84"/>
      <c r="B19" s="83"/>
      <c r="C19" s="83"/>
    </row>
    <row r="20" spans="1:3" s="46" customFormat="1" ht="12.75">
      <c r="A20" s="84"/>
      <c r="B20" s="83"/>
      <c r="C20" s="83"/>
    </row>
    <row r="21" spans="2:3" ht="12.75">
      <c r="B21" s="50"/>
      <c r="C21" s="50"/>
    </row>
    <row r="22" spans="1:103" s="58" customFormat="1" ht="12.75">
      <c r="A22" s="61" t="s">
        <v>157</v>
      </c>
      <c r="B22" s="59">
        <f>SUM(B6:B21)</f>
        <v>10646.22</v>
      </c>
      <c r="C22" s="59">
        <f>SUM(C5:C21)</f>
        <v>16423.27</v>
      </c>
      <c r="D22" s="59">
        <f>D5+D7+D8+D10+D12+D14+D16</f>
        <v>15700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</row>
    <row r="24" spans="1:4" s="44" customFormat="1" ht="12.75">
      <c r="A24" s="62" t="s">
        <v>89</v>
      </c>
      <c r="B24" s="81"/>
      <c r="C24" s="63"/>
      <c r="D24" s="63"/>
    </row>
    <row r="25" spans="1:4" s="44" customFormat="1" ht="12.75">
      <c r="A25" s="64" t="s">
        <v>90</v>
      </c>
      <c r="B25" s="41">
        <f>SUM(B26:B43)</f>
        <v>5877.549999999999</v>
      </c>
      <c r="C25" s="40">
        <f>SUM(C26:C43)</f>
        <v>7095.67</v>
      </c>
      <c r="D25" s="40">
        <f>SUM(D26:D43)</f>
        <v>6520</v>
      </c>
    </row>
    <row r="26" spans="1:4" ht="12.75">
      <c r="A26" s="65" t="s">
        <v>91</v>
      </c>
      <c r="B26" s="72">
        <f>Sheet2!B3</f>
        <v>3046.5200000000004</v>
      </c>
      <c r="C26" s="74">
        <f>(14*9*9.161)+(43*8*9.161)</f>
        <v>4305.67</v>
      </c>
      <c r="D26" s="42">
        <v>3700</v>
      </c>
    </row>
    <row r="27" spans="1:4" ht="12.75">
      <c r="A27" s="65" t="s">
        <v>190</v>
      </c>
      <c r="B27" s="72">
        <v>0</v>
      </c>
      <c r="C27" s="74">
        <v>0</v>
      </c>
      <c r="D27" s="42">
        <v>1000</v>
      </c>
    </row>
    <row r="28" spans="1:4" ht="12.75">
      <c r="A28" s="65" t="s">
        <v>92</v>
      </c>
      <c r="B28" s="72">
        <f>Sheet2!B4</f>
        <v>0</v>
      </c>
      <c r="C28" s="74">
        <v>0</v>
      </c>
      <c r="D28" s="42">
        <v>0</v>
      </c>
    </row>
    <row r="29" spans="1:4" ht="12.75">
      <c r="A29" s="65" t="s">
        <v>93</v>
      </c>
      <c r="B29" s="72">
        <f>Sheet2!B5</f>
        <v>0</v>
      </c>
      <c r="C29" s="74">
        <v>0</v>
      </c>
      <c r="D29" s="42">
        <v>0</v>
      </c>
    </row>
    <row r="30" spans="1:4" ht="12.75">
      <c r="A30" s="65" t="s">
        <v>94</v>
      </c>
      <c r="B30" s="72">
        <f>Sheet2!B6</f>
        <v>0</v>
      </c>
      <c r="C30" s="74">
        <v>100</v>
      </c>
      <c r="D30" s="42">
        <v>100</v>
      </c>
    </row>
    <row r="31" spans="1:4" ht="12.75">
      <c r="A31" s="65" t="s">
        <v>181</v>
      </c>
      <c r="B31" s="72">
        <v>0</v>
      </c>
      <c r="C31" s="74">
        <f>30*10</f>
        <v>300</v>
      </c>
      <c r="D31" s="42">
        <f>30*12</f>
        <v>360</v>
      </c>
    </row>
    <row r="32" spans="1:4" ht="12.75">
      <c r="A32" s="65" t="s">
        <v>95</v>
      </c>
      <c r="B32" s="72">
        <f>Sheet2!B7</f>
        <v>0</v>
      </c>
      <c r="C32" s="74">
        <v>100</v>
      </c>
      <c r="D32" s="42">
        <v>150</v>
      </c>
    </row>
    <row r="33" spans="1:4" ht="12.75">
      <c r="A33" s="65" t="s">
        <v>96</v>
      </c>
      <c r="B33" s="72">
        <f>Sheet2!B8</f>
        <v>0</v>
      </c>
      <c r="C33" s="74">
        <v>20</v>
      </c>
      <c r="D33" s="42">
        <v>20</v>
      </c>
    </row>
    <row r="34" spans="1:4" ht="12.75">
      <c r="A34" s="65" t="s">
        <v>97</v>
      </c>
      <c r="B34" s="72">
        <f>Sheet2!B9</f>
        <v>0</v>
      </c>
      <c r="C34" s="74">
        <v>20</v>
      </c>
      <c r="D34" s="42">
        <v>100</v>
      </c>
    </row>
    <row r="35" spans="1:4" ht="12.75">
      <c r="A35" s="65" t="s">
        <v>98</v>
      </c>
      <c r="B35" s="72">
        <f>Sheet2!B10</f>
        <v>51.97</v>
      </c>
      <c r="C35" s="74">
        <v>900</v>
      </c>
      <c r="D35" s="42">
        <v>0</v>
      </c>
    </row>
    <row r="36" spans="1:10" ht="12.75">
      <c r="A36" s="65" t="s">
        <v>99</v>
      </c>
      <c r="B36" s="72">
        <f>Sheet2!B11</f>
        <v>1903.5</v>
      </c>
      <c r="C36" s="74">
        <v>250</v>
      </c>
      <c r="D36" s="42">
        <v>250</v>
      </c>
      <c r="E36" s="47"/>
      <c r="J36" s="47"/>
    </row>
    <row r="37" spans="1:4" ht="12.75">
      <c r="A37" s="65" t="s">
        <v>100</v>
      </c>
      <c r="B37" s="72">
        <f>Sheet2!B12</f>
        <v>0</v>
      </c>
      <c r="C37" s="74">
        <v>0</v>
      </c>
      <c r="D37" s="42">
        <v>0</v>
      </c>
    </row>
    <row r="38" spans="1:4" ht="12.75">
      <c r="A38" s="65" t="s">
        <v>101</v>
      </c>
      <c r="B38" s="72">
        <f>Sheet2!B13</f>
        <v>0</v>
      </c>
      <c r="C38" s="74">
        <v>40</v>
      </c>
      <c r="D38" s="42">
        <v>40</v>
      </c>
    </row>
    <row r="39" spans="1:4" ht="12.75">
      <c r="A39" s="65" t="s">
        <v>102</v>
      </c>
      <c r="B39" s="72">
        <f>Sheet2!B14</f>
        <v>0</v>
      </c>
      <c r="C39" s="74">
        <v>50</v>
      </c>
      <c r="D39" s="42">
        <v>0</v>
      </c>
    </row>
    <row r="40" spans="1:4" ht="12.75">
      <c r="A40" s="65" t="s">
        <v>103</v>
      </c>
      <c r="B40" s="72">
        <f>Sheet2!B15</f>
        <v>0</v>
      </c>
      <c r="C40" s="74">
        <v>100</v>
      </c>
      <c r="D40" s="42">
        <v>0</v>
      </c>
    </row>
    <row r="41" spans="1:14" ht="12.75">
      <c r="A41" s="65" t="s">
        <v>104</v>
      </c>
      <c r="B41" s="72">
        <f>Sheet2!B16</f>
        <v>386.48</v>
      </c>
      <c r="C41" s="74">
        <v>400</v>
      </c>
      <c r="D41" s="42">
        <v>400</v>
      </c>
      <c r="E41" s="48"/>
      <c r="F41" s="49"/>
      <c r="G41" s="49"/>
      <c r="H41" s="48"/>
      <c r="K41" s="45">
        <v>224.24</v>
      </c>
      <c r="L41" s="45" t="s">
        <v>27</v>
      </c>
      <c r="M41" s="45" t="s">
        <v>26</v>
      </c>
      <c r="N41" s="47">
        <v>20</v>
      </c>
    </row>
    <row r="42" spans="1:14" ht="12.75">
      <c r="A42" s="65" t="s">
        <v>185</v>
      </c>
      <c r="B42" s="72">
        <v>35</v>
      </c>
      <c r="C42" s="74">
        <v>0</v>
      </c>
      <c r="D42" s="42">
        <v>0</v>
      </c>
      <c r="E42" s="48"/>
      <c r="F42" s="49"/>
      <c r="G42" s="49"/>
      <c r="H42" s="48"/>
      <c r="N42" s="47"/>
    </row>
    <row r="43" spans="1:4" ht="12.75">
      <c r="A43" s="65" t="s">
        <v>24</v>
      </c>
      <c r="B43" s="72">
        <f>Sheet2!B17</f>
        <v>454.08</v>
      </c>
      <c r="C43" s="74">
        <v>510</v>
      </c>
      <c r="D43" s="42">
        <v>400</v>
      </c>
    </row>
    <row r="44" spans="1:4" s="44" customFormat="1" ht="12.75">
      <c r="A44" s="64" t="s">
        <v>105</v>
      </c>
      <c r="B44" s="41">
        <f>SUM(B45:B53)</f>
        <v>2439.53</v>
      </c>
      <c r="C44" s="40">
        <f>SUM(C45:C53)</f>
        <v>2523</v>
      </c>
      <c r="D44" s="40">
        <f>SUM(D45:D53)</f>
        <v>3320</v>
      </c>
    </row>
    <row r="45" spans="1:4" ht="12.75">
      <c r="A45" s="65" t="s">
        <v>106</v>
      </c>
      <c r="B45" s="72">
        <f>Sheet2!B19</f>
        <v>325</v>
      </c>
      <c r="C45" s="74">
        <v>325</v>
      </c>
      <c r="D45" s="42">
        <v>2000</v>
      </c>
    </row>
    <row r="46" spans="1:4" ht="12.75">
      <c r="A46" s="65" t="s">
        <v>107</v>
      </c>
      <c r="B46" s="72">
        <f>Sheet2!B20</f>
        <v>130</v>
      </c>
      <c r="C46" s="74">
        <v>130</v>
      </c>
      <c r="D46" s="42">
        <v>150</v>
      </c>
    </row>
    <row r="47" spans="1:8" ht="12.75">
      <c r="A47" s="65" t="s">
        <v>108</v>
      </c>
      <c r="B47" s="72">
        <f>Sheet2!B21</f>
        <v>285.75</v>
      </c>
      <c r="C47" s="74">
        <v>120</v>
      </c>
      <c r="D47" s="42">
        <v>0</v>
      </c>
      <c r="H47" s="48"/>
    </row>
    <row r="48" spans="1:4" ht="12.75">
      <c r="A48" s="65" t="s">
        <v>130</v>
      </c>
      <c r="B48" s="72">
        <f>Sheet2!B22</f>
        <v>400</v>
      </c>
      <c r="C48" s="74">
        <v>400</v>
      </c>
      <c r="D48" s="42">
        <v>500</v>
      </c>
    </row>
    <row r="49" spans="1:4" ht="12.75">
      <c r="A49" s="65" t="s">
        <v>134</v>
      </c>
      <c r="B49" s="72">
        <f>Sheet2!B23</f>
        <v>579.86</v>
      </c>
      <c r="C49" s="74">
        <v>0</v>
      </c>
      <c r="D49" s="42">
        <v>0</v>
      </c>
    </row>
    <row r="50" spans="1:4" ht="12.75">
      <c r="A50" s="65" t="s">
        <v>109</v>
      </c>
      <c r="B50" s="72">
        <f>Sheet2!B24</f>
        <v>300</v>
      </c>
      <c r="C50" s="74">
        <v>300</v>
      </c>
      <c r="D50" s="42">
        <v>300</v>
      </c>
    </row>
    <row r="51" spans="1:5" ht="12.75">
      <c r="A51" s="65" t="s">
        <v>136</v>
      </c>
      <c r="B51" s="72">
        <f>Sheet2!B25</f>
        <v>346.02</v>
      </c>
      <c r="C51" s="74">
        <v>200</v>
      </c>
      <c r="D51" s="68">
        <v>200</v>
      </c>
      <c r="E51" s="47"/>
    </row>
    <row r="52" spans="1:4" ht="12.75">
      <c r="A52" s="65" t="s">
        <v>110</v>
      </c>
      <c r="B52" s="72">
        <f>Sheet2!B26</f>
        <v>52.9</v>
      </c>
      <c r="C52" s="74">
        <v>1028</v>
      </c>
      <c r="D52" s="42">
        <v>150</v>
      </c>
    </row>
    <row r="53" spans="1:4" ht="12.75">
      <c r="A53" s="66" t="s">
        <v>129</v>
      </c>
      <c r="B53" s="72">
        <f>Sheet2!B27</f>
        <v>20</v>
      </c>
      <c r="C53" s="74">
        <v>20</v>
      </c>
      <c r="D53" s="42">
        <v>20</v>
      </c>
    </row>
    <row r="54" spans="1:4" s="44" customFormat="1" ht="12.75">
      <c r="A54" s="64" t="s">
        <v>111</v>
      </c>
      <c r="B54" s="41">
        <f>SUM(B55:B56)</f>
        <v>471.35</v>
      </c>
      <c r="C54" s="40">
        <f>SUM(C55:C56)</f>
        <v>3377.2</v>
      </c>
      <c r="D54" s="41">
        <f>SUM(D55:D56)</f>
        <v>400</v>
      </c>
    </row>
    <row r="55" spans="1:4" s="44" customFormat="1" ht="12.75">
      <c r="A55" s="65" t="s">
        <v>180</v>
      </c>
      <c r="B55" s="72">
        <v>0</v>
      </c>
      <c r="C55" s="74">
        <v>3000</v>
      </c>
      <c r="D55" s="68">
        <v>0</v>
      </c>
    </row>
    <row r="56" spans="1:4" ht="12.75">
      <c r="A56" s="65" t="s">
        <v>112</v>
      </c>
      <c r="B56" s="72">
        <f>Sheet2!B29</f>
        <v>471.35</v>
      </c>
      <c r="C56" s="74">
        <v>377.2</v>
      </c>
      <c r="D56" s="42">
        <v>400</v>
      </c>
    </row>
    <row r="57" spans="1:4" s="44" customFormat="1" ht="12.75">
      <c r="A57" s="64" t="s">
        <v>113</v>
      </c>
      <c r="B57" s="41">
        <f>SUM(B58:B62)</f>
        <v>870</v>
      </c>
      <c r="C57" s="40">
        <f>SUM(C58:C62)</f>
        <v>950</v>
      </c>
      <c r="D57" s="40">
        <f>SUM(D58:D62)</f>
        <v>1400</v>
      </c>
    </row>
    <row r="58" spans="1:4" ht="12.75">
      <c r="A58" s="67" t="s">
        <v>114</v>
      </c>
      <c r="B58" s="72">
        <f>Sheet2!B31</f>
        <v>500</v>
      </c>
      <c r="C58" s="74">
        <v>500</v>
      </c>
      <c r="D58" s="42">
        <v>1200</v>
      </c>
    </row>
    <row r="59" spans="1:4" ht="12.75">
      <c r="A59" s="67" t="s">
        <v>115</v>
      </c>
      <c r="B59" s="72">
        <f>Sheet2!B32</f>
        <v>370</v>
      </c>
      <c r="C59" s="74">
        <v>0</v>
      </c>
      <c r="D59" s="42">
        <v>0</v>
      </c>
    </row>
    <row r="60" spans="1:4" ht="12.75">
      <c r="A60" s="67" t="s">
        <v>189</v>
      </c>
      <c r="B60" s="72">
        <v>0</v>
      </c>
      <c r="C60" s="74">
        <v>0</v>
      </c>
      <c r="D60" s="42">
        <v>0</v>
      </c>
    </row>
    <row r="61" spans="1:4" ht="12.75">
      <c r="A61" s="67" t="s">
        <v>116</v>
      </c>
      <c r="B61" s="72">
        <f>Sheet2!B33</f>
        <v>0</v>
      </c>
      <c r="C61" s="74">
        <v>450</v>
      </c>
      <c r="D61" s="42">
        <v>200</v>
      </c>
    </row>
    <row r="62" spans="1:4" ht="12.75">
      <c r="A62" s="67" t="s">
        <v>117</v>
      </c>
      <c r="B62" s="72">
        <f>Sheet2!B34</f>
        <v>0</v>
      </c>
      <c r="C62" s="74">
        <v>0</v>
      </c>
      <c r="D62" s="42">
        <v>0</v>
      </c>
    </row>
    <row r="63" spans="1:4" s="44" customFormat="1" ht="12.75">
      <c r="A63" s="64" t="s">
        <v>118</v>
      </c>
      <c r="B63" s="41">
        <f>SUM(B64:B83)</f>
        <v>7845</v>
      </c>
      <c r="C63" s="40">
        <v>7539</v>
      </c>
      <c r="D63" s="40">
        <v>3050</v>
      </c>
    </row>
    <row r="64" spans="1:4" ht="12.75">
      <c r="A64" s="13" t="s">
        <v>132</v>
      </c>
      <c r="B64" s="72">
        <f>Sheet2!B36</f>
        <v>100</v>
      </c>
      <c r="C64" s="74">
        <f>B64</f>
        <v>100</v>
      </c>
      <c r="D64" s="42"/>
    </row>
    <row r="65" spans="1:4" ht="12.75">
      <c r="A65" s="13" t="s">
        <v>133</v>
      </c>
      <c r="B65" s="72">
        <f>Sheet2!B37</f>
        <v>250</v>
      </c>
      <c r="C65" s="74">
        <v>0</v>
      </c>
      <c r="D65" s="42"/>
    </row>
    <row r="66" spans="1:4" ht="12.75">
      <c r="A66" s="13" t="s">
        <v>135</v>
      </c>
      <c r="B66" s="72">
        <f>Sheet2!B38</f>
        <v>135</v>
      </c>
      <c r="C66" s="74">
        <v>0</v>
      </c>
      <c r="D66" s="42"/>
    </row>
    <row r="67" spans="1:4" ht="12.75">
      <c r="A67" s="78" t="s">
        <v>58</v>
      </c>
      <c r="B67" s="72">
        <f>Sheet2!B39</f>
        <v>500</v>
      </c>
      <c r="C67" s="74">
        <v>0</v>
      </c>
      <c r="D67" s="42"/>
    </row>
    <row r="68" spans="1:4" ht="12.75">
      <c r="A68" s="78" t="s">
        <v>137</v>
      </c>
      <c r="B68" s="72">
        <f>Sheet2!B40</f>
        <v>250</v>
      </c>
      <c r="C68" s="74">
        <f>B68</f>
        <v>250</v>
      </c>
      <c r="D68" s="42"/>
    </row>
    <row r="69" spans="1:4" ht="12.75">
      <c r="A69" s="78" t="s">
        <v>138</v>
      </c>
      <c r="B69" s="72">
        <f>Sheet2!B41</f>
        <v>100</v>
      </c>
      <c r="C69" s="74">
        <f>B69</f>
        <v>100</v>
      </c>
      <c r="D69" s="42"/>
    </row>
    <row r="70" spans="1:4" ht="12.75">
      <c r="A70" s="78" t="s">
        <v>139</v>
      </c>
      <c r="B70" s="72">
        <f>Sheet2!B42</f>
        <v>500</v>
      </c>
      <c r="C70" s="74">
        <v>0</v>
      </c>
      <c r="D70" s="42"/>
    </row>
    <row r="71" spans="1:4" ht="12.75">
      <c r="A71" s="78" t="s">
        <v>64</v>
      </c>
      <c r="B71" s="72">
        <f>Sheet2!B43</f>
        <v>250</v>
      </c>
      <c r="C71" s="74">
        <f>B71</f>
        <v>250</v>
      </c>
      <c r="D71" s="42"/>
    </row>
    <row r="72" spans="1:4" ht="12.75">
      <c r="A72" s="78" t="s">
        <v>146</v>
      </c>
      <c r="B72" s="72">
        <f>Sheet2!B44</f>
        <v>110</v>
      </c>
      <c r="C72" s="74">
        <f>B72</f>
        <v>110</v>
      </c>
      <c r="D72" s="42"/>
    </row>
    <row r="73" spans="1:4" ht="12.75">
      <c r="A73" s="78" t="s">
        <v>141</v>
      </c>
      <c r="B73" s="72">
        <f>Sheet2!B45</f>
        <v>300</v>
      </c>
      <c r="C73" s="74">
        <v>0</v>
      </c>
      <c r="D73" s="42"/>
    </row>
    <row r="74" spans="1:4" ht="12.75">
      <c r="A74" s="78" t="s">
        <v>119</v>
      </c>
      <c r="B74" s="72">
        <f>Sheet2!B46</f>
        <v>5100</v>
      </c>
      <c r="C74" s="74">
        <v>5000</v>
      </c>
      <c r="D74" s="42"/>
    </row>
    <row r="75" spans="1:4" ht="12.75">
      <c r="A75" s="78" t="s">
        <v>145</v>
      </c>
      <c r="B75" s="72">
        <f>Sheet2!B47</f>
        <v>100</v>
      </c>
      <c r="C75" s="74">
        <v>0</v>
      </c>
      <c r="D75" s="42"/>
    </row>
    <row r="76" spans="1:4" ht="12.75">
      <c r="A76" s="78" t="s">
        <v>84</v>
      </c>
      <c r="B76" s="72">
        <f>Sheet2!B48</f>
        <v>100</v>
      </c>
      <c r="C76" s="74">
        <v>0</v>
      </c>
      <c r="D76" s="42"/>
    </row>
    <row r="77" spans="1:4" ht="12.75">
      <c r="A77" s="78" t="s">
        <v>186</v>
      </c>
      <c r="B77" s="72">
        <v>0</v>
      </c>
      <c r="C77" s="74">
        <v>200</v>
      </c>
      <c r="D77" s="42"/>
    </row>
    <row r="78" spans="1:4" ht="12.75">
      <c r="A78" s="78" t="s">
        <v>188</v>
      </c>
      <c r="B78" s="72">
        <v>0</v>
      </c>
      <c r="C78" s="74">
        <v>0</v>
      </c>
      <c r="D78" s="42"/>
    </row>
    <row r="79" spans="1:4" ht="12.75">
      <c r="A79" s="13" t="s">
        <v>131</v>
      </c>
      <c r="B79" s="72">
        <f>Sheet2!B49</f>
        <v>50</v>
      </c>
      <c r="C79" s="74">
        <v>0</v>
      </c>
      <c r="D79" s="42"/>
    </row>
    <row r="80" spans="1:4" ht="12.75">
      <c r="A80" s="67" t="s">
        <v>182</v>
      </c>
      <c r="B80" s="72">
        <v>0</v>
      </c>
      <c r="C80" s="74">
        <v>576.3</v>
      </c>
      <c r="D80" s="42"/>
    </row>
    <row r="81" spans="1:4" ht="12.75">
      <c r="A81" s="67" t="s">
        <v>183</v>
      </c>
      <c r="B81" s="72">
        <v>0</v>
      </c>
      <c r="C81" s="74">
        <v>576.3</v>
      </c>
      <c r="D81" s="42"/>
    </row>
    <row r="82" spans="1:4" ht="12.75">
      <c r="A82" s="67" t="s">
        <v>184</v>
      </c>
      <c r="B82" s="72">
        <v>0</v>
      </c>
      <c r="C82" s="74">
        <v>576.3</v>
      </c>
      <c r="D82" s="42"/>
    </row>
    <row r="83" spans="1:4" ht="12.75">
      <c r="A83" s="67" t="s">
        <v>178</v>
      </c>
      <c r="B83" s="72">
        <v>0</v>
      </c>
      <c r="C83" s="74" t="e">
        <f>C63-#REF!</f>
        <v>#REF!</v>
      </c>
      <c r="D83" s="42"/>
    </row>
    <row r="84" spans="1:4" s="46" customFormat="1" ht="12.75">
      <c r="A84" s="88" t="s">
        <v>108</v>
      </c>
      <c r="B84" s="87"/>
      <c r="C84" s="89">
        <f>SUM(C85:C86)</f>
        <v>0</v>
      </c>
      <c r="D84" s="89">
        <f>SUM(D85:D86)</f>
        <v>600</v>
      </c>
    </row>
    <row r="85" spans="1:4" ht="12.75">
      <c r="A85" s="67" t="s">
        <v>196</v>
      </c>
      <c r="B85" s="72"/>
      <c r="C85" s="74"/>
      <c r="D85" s="42">
        <f>D17/3*2</f>
        <v>400</v>
      </c>
    </row>
    <row r="86" spans="1:4" ht="12.75">
      <c r="A86" s="67" t="s">
        <v>197</v>
      </c>
      <c r="B86" s="72"/>
      <c r="C86" s="74"/>
      <c r="D86" s="42">
        <f>D17/3</f>
        <v>200</v>
      </c>
    </row>
    <row r="87" spans="1:4" s="44" customFormat="1" ht="12.75">
      <c r="A87" s="64" t="s">
        <v>120</v>
      </c>
      <c r="B87" s="41">
        <f>SUM(B88)</f>
        <v>0</v>
      </c>
      <c r="C87" s="40">
        <f>C88</f>
        <v>0</v>
      </c>
      <c r="D87" s="41">
        <f>D88</f>
        <v>0</v>
      </c>
    </row>
    <row r="88" spans="1:4" ht="12.75">
      <c r="A88" s="67" t="s">
        <v>121</v>
      </c>
      <c r="B88" s="72">
        <f>Sheet2!B51</f>
        <v>0</v>
      </c>
      <c r="C88" s="74">
        <v>0</v>
      </c>
      <c r="D88" s="42">
        <v>0</v>
      </c>
    </row>
    <row r="89" spans="1:4" s="44" customFormat="1" ht="12.75">
      <c r="A89" s="64" t="s">
        <v>122</v>
      </c>
      <c r="B89" s="41">
        <f>SUM(B90:B91)</f>
        <v>0</v>
      </c>
      <c r="C89" s="40">
        <f>SUM(C90:C91)</f>
        <v>100</v>
      </c>
      <c r="D89" s="41">
        <f>SUM(D90:D91)</f>
        <v>100</v>
      </c>
    </row>
    <row r="90" spans="1:4" ht="12.75">
      <c r="A90" s="67" t="s">
        <v>123</v>
      </c>
      <c r="B90" s="72">
        <f>Sheet2!B53</f>
        <v>0</v>
      </c>
      <c r="C90" s="74">
        <v>100</v>
      </c>
      <c r="D90" s="42">
        <v>100</v>
      </c>
    </row>
    <row r="91" spans="1:4" ht="12.75">
      <c r="A91" s="67" t="s">
        <v>124</v>
      </c>
      <c r="B91" s="72">
        <f>Sheet2!B54</f>
        <v>0</v>
      </c>
      <c r="C91" s="74">
        <v>0</v>
      </c>
      <c r="D91" s="42">
        <v>0</v>
      </c>
    </row>
    <row r="92" spans="1:4" s="44" customFormat="1" ht="12.75">
      <c r="A92" s="64" t="s">
        <v>126</v>
      </c>
      <c r="B92" s="41">
        <f>SUM(B93:B94)</f>
        <v>278.63</v>
      </c>
      <c r="C92" s="40">
        <f>SUM(C93:C94)</f>
        <v>310</v>
      </c>
      <c r="D92" s="41">
        <f>SUM(D93:D94)</f>
        <v>310</v>
      </c>
    </row>
    <row r="93" spans="1:4" ht="12.75">
      <c r="A93" s="67" t="s">
        <v>127</v>
      </c>
      <c r="B93" s="72">
        <f>Sheet2!B57</f>
        <v>120</v>
      </c>
      <c r="C93" s="74">
        <v>150</v>
      </c>
      <c r="D93" s="42">
        <v>150</v>
      </c>
    </row>
    <row r="94" spans="1:4" ht="12.75">
      <c r="A94" s="67" t="s">
        <v>128</v>
      </c>
      <c r="B94" s="72">
        <f>Sheet2!B58</f>
        <v>158.63</v>
      </c>
      <c r="C94" s="74">
        <v>160</v>
      </c>
      <c r="D94" s="42">
        <v>160</v>
      </c>
    </row>
    <row r="95" spans="2:4" ht="12.75">
      <c r="B95" s="50"/>
      <c r="C95" s="50"/>
      <c r="D95" s="50"/>
    </row>
    <row r="96" spans="2:4" ht="12.75">
      <c r="B96" s="50"/>
      <c r="C96" s="50"/>
      <c r="D96" s="50"/>
    </row>
    <row r="97" spans="1:4" ht="12.75">
      <c r="A97" s="61" t="s">
        <v>177</v>
      </c>
      <c r="B97" s="59">
        <f>B92+B89+B87+B63+B57+B54+B44+B25</f>
        <v>17782.06</v>
      </c>
      <c r="C97" s="59">
        <f>C92+C89+C87+C63+C57+C54+C44+C25</f>
        <v>21894.870000000003</v>
      </c>
      <c r="D97" s="59">
        <f>D92+D89+D87+D63+D57+D54+D44+D25+D84</f>
        <v>15700</v>
      </c>
    </row>
    <row r="98" spans="2:4" ht="12.75">
      <c r="B98" s="50"/>
      <c r="C98" s="50"/>
      <c r="D98" s="50"/>
    </row>
    <row r="99" spans="1:4" ht="12.75">
      <c r="A99" s="69" t="s">
        <v>187</v>
      </c>
      <c r="B99" s="75">
        <f>B22-B97</f>
        <v>-7135.840000000002</v>
      </c>
      <c r="C99" s="75">
        <f>C22-C97</f>
        <v>-5471.600000000002</v>
      </c>
      <c r="D99" s="82">
        <f>D22-D97</f>
        <v>0</v>
      </c>
    </row>
    <row r="100" spans="2:4" ht="12.75">
      <c r="B100" s="50"/>
      <c r="C100" s="50"/>
      <c r="D100" s="50"/>
    </row>
    <row r="102" spans="1:2" ht="12.75">
      <c r="A102" s="79" t="s">
        <v>179</v>
      </c>
      <c r="B102" s="80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3">
        <v>305.57</v>
      </c>
      <c r="F3" s="52">
        <v>451.65</v>
      </c>
      <c r="G3" s="57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3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2">
        <v>141</v>
      </c>
      <c r="F11" t="s">
        <v>17</v>
      </c>
      <c r="G11" t="s">
        <v>28</v>
      </c>
      <c r="H11" s="52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2">
        <v>42</v>
      </c>
      <c r="F16" s="14" t="s">
        <v>78</v>
      </c>
      <c r="G16" s="20" t="s">
        <v>144</v>
      </c>
      <c r="H16" s="56">
        <v>29</v>
      </c>
      <c r="I16" s="20" t="s">
        <v>82</v>
      </c>
      <c r="J16" s="20" t="s">
        <v>144</v>
      </c>
      <c r="K16" s="56">
        <v>32</v>
      </c>
      <c r="L16" t="s">
        <v>25</v>
      </c>
      <c r="M16" t="s">
        <v>26</v>
      </c>
      <c r="N16" s="54">
        <v>263.48</v>
      </c>
      <c r="O16" t="s">
        <v>27</v>
      </c>
      <c r="P16" t="s">
        <v>26</v>
      </c>
      <c r="Q16" s="52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3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2">
        <v>100</v>
      </c>
      <c r="F19" s="52">
        <v>135</v>
      </c>
      <c r="G19" s="56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2">
        <v>65</v>
      </c>
      <c r="F20" s="56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2">
        <v>24.75</v>
      </c>
      <c r="F21" s="14" t="s">
        <v>77</v>
      </c>
      <c r="G21" s="20" t="s">
        <v>147</v>
      </c>
      <c r="H21" s="43">
        <v>161</v>
      </c>
      <c r="I21" s="14" t="s">
        <v>148</v>
      </c>
      <c r="J21" s="14" t="s">
        <v>76</v>
      </c>
      <c r="K21" s="56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2">
        <v>200</v>
      </c>
      <c r="F22" s="56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3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1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1">
        <v>76.02</v>
      </c>
      <c r="F25" s="14" t="s">
        <v>19</v>
      </c>
      <c r="G25" t="s">
        <v>67</v>
      </c>
      <c r="H25" s="52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1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2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3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2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2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2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1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2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2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2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2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6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6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6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6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6">
        <v>100</v>
      </c>
      <c r="F46" s="56">
        <v>5000</v>
      </c>
    </row>
    <row r="47" spans="1:5" ht="12.75">
      <c r="A47" s="19" t="s">
        <v>145</v>
      </c>
      <c r="B47" s="35">
        <v>100</v>
      </c>
      <c r="C47" s="17"/>
      <c r="E47" s="56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6">
        <v>100</v>
      </c>
    </row>
    <row r="49" spans="1:5" ht="12.75">
      <c r="A49" s="16" t="s">
        <v>131</v>
      </c>
      <c r="B49" s="35">
        <v>50</v>
      </c>
      <c r="C49" t="s">
        <v>29</v>
      </c>
      <c r="E49" s="55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6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3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158</v>
      </c>
      <c r="B1" s="1"/>
      <c r="C1" s="1"/>
      <c r="D1" s="1"/>
    </row>
    <row r="7" spans="1:8" ht="12.75">
      <c r="A7" s="2" t="s">
        <v>159</v>
      </c>
      <c r="B7" s="2" t="s">
        <v>160</v>
      </c>
      <c r="C7" s="2" t="s">
        <v>161</v>
      </c>
      <c r="D7" s="2" t="s">
        <v>162</v>
      </c>
      <c r="E7" s="2" t="s">
        <v>163</v>
      </c>
      <c r="F7" s="2" t="s">
        <v>164</v>
      </c>
      <c r="G7" s="2" t="s">
        <v>9</v>
      </c>
      <c r="H7" s="2" t="s">
        <v>165</v>
      </c>
    </row>
    <row r="8" spans="1:8" ht="12.75">
      <c r="A8" s="3">
        <v>39545</v>
      </c>
      <c r="B8" t="s">
        <v>166</v>
      </c>
      <c r="D8">
        <v>0.37</v>
      </c>
      <c r="H8">
        <v>0.37</v>
      </c>
    </row>
    <row r="9" spans="1:8" ht="12.75">
      <c r="A9" s="3">
        <v>39553</v>
      </c>
      <c r="B9" t="s">
        <v>161</v>
      </c>
      <c r="C9" s="5">
        <v>4995</v>
      </c>
      <c r="H9" s="5">
        <v>4995</v>
      </c>
    </row>
    <row r="10" spans="1:8" ht="12.75">
      <c r="A10" s="3">
        <v>39629</v>
      </c>
      <c r="B10" t="s">
        <v>162</v>
      </c>
      <c r="D10" s="5">
        <v>247.8</v>
      </c>
      <c r="H10" s="5">
        <v>247.8</v>
      </c>
    </row>
    <row r="11" spans="1:8" ht="12.75">
      <c r="A11" s="3">
        <v>39721</v>
      </c>
      <c r="B11" t="s">
        <v>162</v>
      </c>
      <c r="D11" s="5">
        <v>245.65</v>
      </c>
      <c r="H11" s="5">
        <v>245.65</v>
      </c>
    </row>
    <row r="12" spans="1:8" ht="12.75">
      <c r="A12" s="3">
        <v>39813</v>
      </c>
      <c r="B12" t="s">
        <v>162</v>
      </c>
      <c r="D12" s="5">
        <v>142.09</v>
      </c>
      <c r="H12" s="5">
        <v>142.09</v>
      </c>
    </row>
    <row r="13" spans="1:8" ht="12.75">
      <c r="A13" s="3">
        <v>39903</v>
      </c>
      <c r="B13" t="s">
        <v>162</v>
      </c>
      <c r="D13" s="5">
        <v>19.2</v>
      </c>
      <c r="H13" s="5">
        <v>19.2</v>
      </c>
    </row>
    <row r="14" spans="1:8" ht="12.75">
      <c r="A14" s="3">
        <v>39623</v>
      </c>
      <c r="B14" t="s">
        <v>166</v>
      </c>
      <c r="D14">
        <v>0.37</v>
      </c>
      <c r="H14">
        <v>0.37</v>
      </c>
    </row>
    <row r="15" spans="1:8" ht="12.75">
      <c r="A15" s="3">
        <v>39727</v>
      </c>
      <c r="B15" t="s">
        <v>166</v>
      </c>
      <c r="D15">
        <v>0.37</v>
      </c>
      <c r="H15">
        <v>0.37</v>
      </c>
    </row>
    <row r="16" spans="1:8" ht="12.75">
      <c r="A16" s="3">
        <v>39736</v>
      </c>
      <c r="B16" t="s">
        <v>161</v>
      </c>
      <c r="C16" s="5">
        <v>4995</v>
      </c>
      <c r="H16">
        <v>4995</v>
      </c>
    </row>
    <row r="17" spans="1:8" ht="12.75">
      <c r="A17" s="3">
        <v>39818</v>
      </c>
      <c r="B17" t="s">
        <v>166</v>
      </c>
      <c r="D17">
        <v>0.37</v>
      </c>
      <c r="H17">
        <v>0.37</v>
      </c>
    </row>
    <row r="18" spans="1:8" ht="12.75">
      <c r="A18" s="39">
        <v>39873</v>
      </c>
      <c r="B18" t="s">
        <v>167</v>
      </c>
      <c r="G18">
        <v>193.05</v>
      </c>
      <c r="H18">
        <v>193.05</v>
      </c>
    </row>
    <row r="19" ht="12.75">
      <c r="A19" s="39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168</v>
      </c>
    </row>
    <row r="31" ht="12.75">
      <c r="L31" t="s">
        <v>88</v>
      </c>
    </row>
    <row r="32" spans="1:3" ht="12.75">
      <c r="A32" t="s">
        <v>169</v>
      </c>
      <c r="C32" s="7">
        <v>41535.08</v>
      </c>
    </row>
    <row r="33" spans="1:3" ht="12.75">
      <c r="A33" t="s">
        <v>170</v>
      </c>
      <c r="C33" s="7">
        <v>10839.27</v>
      </c>
    </row>
    <row r="34" spans="1:3" ht="12.75">
      <c r="A34" t="s">
        <v>171</v>
      </c>
      <c r="C34" s="7">
        <f>SUM(C32:C33)</f>
        <v>52374.350000000006</v>
      </c>
    </row>
    <row r="35" spans="1:3" ht="12.75">
      <c r="A35" t="s">
        <v>172</v>
      </c>
      <c r="C35" s="7">
        <v>17768.06</v>
      </c>
    </row>
    <row r="36" ht="12.75">
      <c r="C36" s="38">
        <v>34342.63</v>
      </c>
    </row>
    <row r="38" ht="12.75">
      <c r="E38" t="s">
        <v>88</v>
      </c>
    </row>
    <row r="39" spans="1:3" ht="12.75">
      <c r="A39" t="s">
        <v>173</v>
      </c>
      <c r="C39">
        <v>2173.19</v>
      </c>
    </row>
    <row r="40" spans="1:3" ht="12.75">
      <c r="A40" t="s">
        <v>174</v>
      </c>
      <c r="C40" s="7">
        <v>39390.76</v>
      </c>
    </row>
    <row r="41" spans="1:3" ht="12.75">
      <c r="A41" t="s">
        <v>175</v>
      </c>
      <c r="C41">
        <v>53.29</v>
      </c>
    </row>
    <row r="43" spans="1:3" ht="12.75">
      <c r="A43" s="1" t="s">
        <v>176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 Poulton</cp:lastModifiedBy>
  <cp:lastPrinted>2009-05-01T13:50:11Z</cp:lastPrinted>
  <dcterms:created xsi:type="dcterms:W3CDTF">2008-10-03T09:38:12Z</dcterms:created>
  <dcterms:modified xsi:type="dcterms:W3CDTF">2009-10-14T22:30:55Z</dcterms:modified>
  <cp:category/>
  <cp:version/>
  <cp:contentType/>
  <cp:contentStatus/>
</cp:coreProperties>
</file>