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Sheet1" sheetId="1" r:id="rId1"/>
    <sheet name="2016-17" sheetId="2" r:id="rId2"/>
  </sheets>
  <definedNames>
    <definedName name="_xlnm.Print_Area" localSheetId="0">'Sheet1'!$A$1:$AH$38</definedName>
  </definedNames>
  <calcPr fullCalcOnLoad="1"/>
</workbook>
</file>

<file path=xl/sharedStrings.xml><?xml version="1.0" encoding="utf-8"?>
<sst xmlns="http://schemas.openxmlformats.org/spreadsheetml/2006/main" count="181" uniqueCount="109">
  <si>
    <t>Steeple Barton Parish Council</t>
  </si>
  <si>
    <t>Asset</t>
  </si>
  <si>
    <t>During the year the following assets were disposed of for the amount shown</t>
  </si>
  <si>
    <t>Receipt</t>
  </si>
  <si>
    <t>Value - year ending</t>
  </si>
  <si>
    <t>2008-9</t>
  </si>
  <si>
    <t>Nil</t>
  </si>
  <si>
    <t>As of 31st March 2008, the following assets were held</t>
  </si>
  <si>
    <t>The Green (nominal cost)</t>
  </si>
  <si>
    <t>Holliers Crescent (nominal cost)</t>
  </si>
  <si>
    <t>2 Bus shelters</t>
  </si>
  <si>
    <t>2 Mirrors</t>
  </si>
  <si>
    <t>Heated road mirror</t>
  </si>
  <si>
    <t>Noticeboard</t>
  </si>
  <si>
    <t>Youth Shelter</t>
  </si>
  <si>
    <t>Personal computer for use by clerk</t>
  </si>
  <si>
    <t>The basis of valuation is based on book value with stated level of depreciation</t>
  </si>
  <si>
    <t>Date.....................................</t>
  </si>
  <si>
    <t>Signed ...........................................................Chairman</t>
  </si>
  <si>
    <t>Signed .......................................................................Responsible Financial Officer</t>
  </si>
  <si>
    <t>No. of years over which to be written off</t>
  </si>
  <si>
    <t>20 years</t>
  </si>
  <si>
    <t>10 years</t>
  </si>
  <si>
    <t>3 years</t>
  </si>
  <si>
    <t>0 years</t>
  </si>
  <si>
    <t>Insurance value</t>
  </si>
  <si>
    <t>Total</t>
  </si>
  <si>
    <t>Depreciation</t>
  </si>
  <si>
    <t>Value</t>
  </si>
  <si>
    <t>2009-10</t>
  </si>
  <si>
    <t>Computer for Clerk + upgrade</t>
  </si>
  <si>
    <t>Additions</t>
  </si>
  <si>
    <t>Holliers 5 x Crown Land</t>
  </si>
  <si>
    <t>2 x salt spreaders</t>
  </si>
  <si>
    <t>5 years</t>
  </si>
  <si>
    <t>3 Golden jubilee Benches</t>
  </si>
  <si>
    <t>Net Bk Val</t>
  </si>
  <si>
    <t>2010-11</t>
  </si>
  <si>
    <t>Depreciation reducing balance</t>
  </si>
  <si>
    <t>1 x Fire cabinet</t>
  </si>
  <si>
    <t>2011-12</t>
  </si>
  <si>
    <t>2012-13</t>
  </si>
  <si>
    <t>1 x Salt bin</t>
  </si>
  <si>
    <t>2009/10</t>
  </si>
  <si>
    <t>2010/11</t>
  </si>
  <si>
    <t>2011/12</t>
  </si>
  <si>
    <t>2012/13</t>
  </si>
  <si>
    <t>2013-14</t>
  </si>
  <si>
    <t>2013/14</t>
  </si>
  <si>
    <t>2014-15</t>
  </si>
  <si>
    <t>2 x defibrillators</t>
  </si>
  <si>
    <t>2014/15</t>
  </si>
  <si>
    <t>2015-16</t>
  </si>
  <si>
    <t>2015/16</t>
  </si>
  <si>
    <t>2016-17</t>
  </si>
  <si>
    <t>2016/17</t>
  </si>
  <si>
    <t>Fixed assets - Year ending 31st March 2017</t>
  </si>
  <si>
    <t>As at 31.3.17</t>
  </si>
  <si>
    <t>3 x dog bins</t>
  </si>
  <si>
    <t>1 x mirror (Church Lane)</t>
  </si>
  <si>
    <t>1 x Salt bin (Ballards Close)</t>
  </si>
  <si>
    <t>Christmas tree lights</t>
  </si>
  <si>
    <t>Item and description</t>
  </si>
  <si>
    <t>Location</t>
  </si>
  <si>
    <t>Date Acquired</t>
  </si>
  <si>
    <t>Cost/Value</t>
  </si>
  <si>
    <t>Ballards Close</t>
  </si>
  <si>
    <t>Church Lane</t>
  </si>
  <si>
    <t>2 x dog bins</t>
  </si>
  <si>
    <t>1 x dog bins</t>
  </si>
  <si>
    <t>Church Lane &amp; Fleming Drive</t>
  </si>
  <si>
    <t>Holliers Crescent</t>
  </si>
  <si>
    <t>Total Assets</t>
  </si>
  <si>
    <t xml:space="preserve">1 x mirror </t>
  </si>
  <si>
    <t>AMH &amp; Sports &amp; Social Club</t>
  </si>
  <si>
    <t>Woodway Road</t>
  </si>
  <si>
    <t>Sports &amp; Social Club</t>
  </si>
  <si>
    <t>Crossroads (North St/Worton Rd)</t>
  </si>
  <si>
    <r>
      <t>Holliers 5 x Crown Land</t>
    </r>
    <r>
      <rPr>
        <sz val="9"/>
        <color indexed="8"/>
        <rFont val="Calibri"/>
        <family val="2"/>
      </rPr>
      <t xml:space="preserve">  
(Ref ON49754 &amp; ON83499)</t>
    </r>
  </si>
  <si>
    <t>1 x salt bin</t>
  </si>
  <si>
    <t>Kirby Close</t>
  </si>
  <si>
    <t>1 x speed gun</t>
  </si>
  <si>
    <t>3 x Do not Park signs</t>
  </si>
  <si>
    <t>Holliers Crescent/Kirby/Dorn Close</t>
  </si>
  <si>
    <t>Held by Cllr Meadowcroft, Kirby Close</t>
  </si>
  <si>
    <t>Laptop upgrade for Clerk</t>
  </si>
  <si>
    <t>18 Farriers Road</t>
  </si>
  <si>
    <t>North Street</t>
  </si>
  <si>
    <t>Held in storage owned by Clerk, Deddington</t>
  </si>
  <si>
    <t>North  St &amp; Worton Road</t>
  </si>
  <si>
    <t>Steeple Barton Parish Council Asset Register 2019/2020</t>
  </si>
  <si>
    <t>16  Litter Pickers</t>
  </si>
  <si>
    <t xml:space="preserve">2 x Safety Mirror </t>
  </si>
  <si>
    <t>South Street/Rayford Lane</t>
  </si>
  <si>
    <t>2 x No parking signs</t>
  </si>
  <si>
    <t>Holliers Crescent &amp; The Green, South St</t>
  </si>
  <si>
    <t>Stored at Cllr Carter-Windle's house, North street</t>
  </si>
  <si>
    <t>1 x No parking on the Grass sign</t>
  </si>
  <si>
    <t>The Green</t>
  </si>
  <si>
    <t>Memorial Bench</t>
  </si>
  <si>
    <t>New Parish Notice Board</t>
  </si>
  <si>
    <t>2 x Defib cabinets</t>
  </si>
  <si>
    <t>The Green, South Street</t>
  </si>
  <si>
    <t>Holliers Crescent, Dorn Close &amp; Kirby Close (nominal cost) (Ref ON49754 &amp; ON83499)</t>
  </si>
  <si>
    <t>Holliers Crescent, Dorn Close &amp; Kirby Close</t>
  </si>
  <si>
    <t>As above</t>
  </si>
  <si>
    <t>Removed - old noticeboard £1,500</t>
  </si>
  <si>
    <t>North St Bus stop</t>
  </si>
  <si>
    <t>Eric Probbitts &amp; Pyrry Knight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</si>
</sst>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7" fillId="0" borderId="10" xfId="0" applyNumberFormat="1" applyFont="1" applyBorder="1" applyAlignment="1">
      <alignment/>
    </xf>
    <xf numFmtId="0" fontId="41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6" fontId="0" fillId="0" borderId="14" xfId="0" applyNumberFormat="1" applyBorder="1" applyAlignment="1">
      <alignment/>
    </xf>
    <xf numFmtId="8" fontId="0" fillId="0" borderId="14" xfId="0" applyNumberFormat="1" applyBorder="1" applyAlignment="1">
      <alignment/>
    </xf>
    <xf numFmtId="164" fontId="37" fillId="0" borderId="16" xfId="0" applyNumberFormat="1" applyFont="1" applyBorder="1" applyAlignment="1">
      <alignment/>
    </xf>
    <xf numFmtId="164" fontId="37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0" fontId="37" fillId="33" borderId="0" xfId="0" applyFont="1" applyFill="1" applyAlignment="1">
      <alignment horizontal="left"/>
    </xf>
    <xf numFmtId="164" fontId="0" fillId="3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17" fontId="0" fillId="0" borderId="21" xfId="0" applyNumberFormat="1" applyBorder="1" applyAlignment="1">
      <alignment horizontal="left"/>
    </xf>
    <xf numFmtId="0" fontId="37" fillId="34" borderId="21" xfId="0" applyFont="1" applyFill="1" applyBorder="1" applyAlignment="1">
      <alignment horizontal="left"/>
    </xf>
    <xf numFmtId="8" fontId="37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 wrapText="1"/>
    </xf>
    <xf numFmtId="2" fontId="0" fillId="0" borderId="21" xfId="0" applyNumberFormat="1" applyBorder="1" applyAlignment="1">
      <alignment horizontal="left"/>
    </xf>
    <xf numFmtId="0" fontId="37" fillId="0" borderId="0" xfId="0" applyFont="1" applyAlignment="1">
      <alignment wrapText="1"/>
    </xf>
    <xf numFmtId="0" fontId="37" fillId="34" borderId="21" xfId="0" applyFont="1" applyFill="1" applyBorder="1" applyAlignment="1">
      <alignment horizontal="left" wrapText="1"/>
    </xf>
    <xf numFmtId="0" fontId="37" fillId="0" borderId="2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="75" zoomScaleNormal="75" zoomScalePageLayoutView="0" workbookViewId="0" topLeftCell="A1">
      <pane xSplit="3" ySplit="7" topLeftCell="Q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24" sqref="AJ24"/>
    </sheetView>
  </sheetViews>
  <sheetFormatPr defaultColWidth="9.140625" defaultRowHeight="15"/>
  <cols>
    <col min="1" max="1" width="41.7109375" style="0" customWidth="1"/>
    <col min="2" max="3" width="10.140625" style="0" customWidth="1"/>
    <col min="4" max="4" width="17.7109375" style="0" hidden="1" customWidth="1"/>
    <col min="5" max="5" width="12.28125" style="0" hidden="1" customWidth="1"/>
    <col min="6" max="6" width="11.57421875" style="0" hidden="1" customWidth="1"/>
    <col min="7" max="7" width="4.28125" style="0" hidden="1" customWidth="1"/>
    <col min="8" max="8" width="12.57421875" style="0" hidden="1" customWidth="1"/>
    <col min="9" max="9" width="12.7109375" style="0" hidden="1" customWidth="1"/>
    <col min="10" max="10" width="11.57421875" style="0" hidden="1" customWidth="1"/>
    <col min="11" max="11" width="1.1484375" style="0" hidden="1" customWidth="1"/>
    <col min="12" max="12" width="11.28125" style="0" hidden="1" customWidth="1"/>
    <col min="13" max="13" width="13.00390625" style="0" hidden="1" customWidth="1"/>
    <col min="14" max="14" width="11.57421875" style="0" hidden="1" customWidth="1"/>
    <col min="15" max="15" width="1.28515625" style="0" hidden="1" customWidth="1"/>
    <col min="16" max="16" width="12.7109375" style="0" hidden="1" customWidth="1"/>
    <col min="17" max="17" width="13.00390625" style="0" hidden="1" customWidth="1"/>
    <col min="18" max="18" width="11.57421875" style="0" hidden="1" customWidth="1"/>
    <col min="19" max="19" width="1.1484375" style="0" hidden="1" customWidth="1"/>
    <col min="20" max="20" width="9.8515625" style="0" hidden="1" customWidth="1"/>
    <col min="21" max="21" width="12.140625" style="0" hidden="1" customWidth="1"/>
    <col min="22" max="22" width="11.8515625" style="0" hidden="1" customWidth="1"/>
    <col min="23" max="23" width="1.28515625" style="0" hidden="1" customWidth="1"/>
    <col min="24" max="24" width="10.00390625" style="0" hidden="1" customWidth="1"/>
    <col min="25" max="25" width="12.28125" style="0" hidden="1" customWidth="1"/>
    <col min="26" max="26" width="11.57421875" style="0" hidden="1" customWidth="1"/>
    <col min="27" max="27" width="1.28515625" style="0" hidden="1" customWidth="1"/>
    <col min="28" max="28" width="10.421875" style="0" hidden="1" customWidth="1"/>
    <col min="29" max="29" width="12.8515625" style="0" hidden="1" customWidth="1"/>
    <col min="30" max="30" width="11.421875" style="0" hidden="1" customWidth="1"/>
    <col min="31" max="31" width="0.9921875" style="0" customWidth="1"/>
    <col min="32" max="32" width="10.28125" style="0" customWidth="1"/>
    <col min="33" max="33" width="11.57421875" style="0" customWidth="1"/>
    <col min="34" max="34" width="12.421875" style="0" customWidth="1"/>
    <col min="35" max="35" width="1.8515625" style="0" customWidth="1"/>
    <col min="36" max="36" width="10.421875" style="0" customWidth="1"/>
    <col min="37" max="37" width="12.8515625" style="0" bestFit="1" customWidth="1"/>
    <col min="38" max="38" width="11.57421875" style="0" bestFit="1" customWidth="1"/>
  </cols>
  <sheetData>
    <row r="1" spans="1:3" ht="18">
      <c r="A1" s="1" t="s">
        <v>0</v>
      </c>
      <c r="B1" s="1"/>
      <c r="C1" s="1"/>
    </row>
    <row r="2" s="3" customFormat="1" ht="15">
      <c r="A2" s="3" t="s">
        <v>56</v>
      </c>
    </row>
    <row r="4" spans="1:7" ht="49.5" customHeight="1">
      <c r="A4" s="1" t="s">
        <v>1</v>
      </c>
      <c r="B4" s="7" t="s">
        <v>20</v>
      </c>
      <c r="C4" s="7" t="s">
        <v>38</v>
      </c>
      <c r="D4" s="2" t="s">
        <v>3</v>
      </c>
      <c r="E4" s="1"/>
      <c r="G4" s="2"/>
    </row>
    <row r="5" spans="1:7" ht="15" thickBot="1">
      <c r="A5" t="s">
        <v>2</v>
      </c>
      <c r="D5" t="s">
        <v>6</v>
      </c>
      <c r="G5" s="2"/>
    </row>
    <row r="6" spans="1:38" ht="14.25">
      <c r="A6" s="2" t="s">
        <v>7</v>
      </c>
      <c r="D6" s="2" t="s">
        <v>4</v>
      </c>
      <c r="E6" s="2" t="s">
        <v>27</v>
      </c>
      <c r="F6" s="2" t="s">
        <v>28</v>
      </c>
      <c r="G6" s="2" t="s">
        <v>25</v>
      </c>
      <c r="H6" s="9" t="s">
        <v>31</v>
      </c>
      <c r="I6" s="10" t="s">
        <v>27</v>
      </c>
      <c r="J6" s="11" t="s">
        <v>36</v>
      </c>
      <c r="K6" s="27"/>
      <c r="L6" s="9" t="s">
        <v>31</v>
      </c>
      <c r="M6" s="10" t="s">
        <v>27</v>
      </c>
      <c r="N6" s="11" t="s">
        <v>36</v>
      </c>
      <c r="P6" s="9" t="s">
        <v>31</v>
      </c>
      <c r="Q6" s="28" t="s">
        <v>27</v>
      </c>
      <c r="R6" s="11" t="s">
        <v>36</v>
      </c>
      <c r="T6" s="9" t="s">
        <v>31</v>
      </c>
      <c r="U6" s="28" t="s">
        <v>27</v>
      </c>
      <c r="V6" s="11" t="s">
        <v>36</v>
      </c>
      <c r="X6" s="9" t="s">
        <v>31</v>
      </c>
      <c r="Y6" s="28" t="s">
        <v>27</v>
      </c>
      <c r="Z6" s="11" t="s">
        <v>36</v>
      </c>
      <c r="AB6" s="9" t="s">
        <v>31</v>
      </c>
      <c r="AC6" s="28" t="s">
        <v>27</v>
      </c>
      <c r="AD6" s="11" t="s">
        <v>36</v>
      </c>
      <c r="AF6" s="9" t="s">
        <v>31</v>
      </c>
      <c r="AG6" s="28" t="s">
        <v>27</v>
      </c>
      <c r="AH6" s="11" t="s">
        <v>36</v>
      </c>
      <c r="AJ6" s="9" t="s">
        <v>31</v>
      </c>
      <c r="AK6" s="28" t="s">
        <v>27</v>
      </c>
      <c r="AL6" s="11" t="s">
        <v>36</v>
      </c>
    </row>
    <row r="7" spans="4:38" ht="14.25">
      <c r="D7" s="8" t="s">
        <v>5</v>
      </c>
      <c r="E7" s="8" t="s">
        <v>5</v>
      </c>
      <c r="F7" s="8" t="s">
        <v>5</v>
      </c>
      <c r="G7" s="8"/>
      <c r="H7" s="12" t="s">
        <v>29</v>
      </c>
      <c r="I7" s="13" t="s">
        <v>29</v>
      </c>
      <c r="J7" s="14" t="s">
        <v>29</v>
      </c>
      <c r="K7" s="13"/>
      <c r="L7" s="12" t="s">
        <v>37</v>
      </c>
      <c r="M7" s="13" t="s">
        <v>37</v>
      </c>
      <c r="N7" s="14" t="s">
        <v>37</v>
      </c>
      <c r="P7" s="12" t="s">
        <v>40</v>
      </c>
      <c r="Q7" s="13" t="s">
        <v>40</v>
      </c>
      <c r="R7" s="14" t="s">
        <v>40</v>
      </c>
      <c r="T7" s="12" t="s">
        <v>41</v>
      </c>
      <c r="U7" s="13" t="s">
        <v>41</v>
      </c>
      <c r="V7" s="14" t="s">
        <v>41</v>
      </c>
      <c r="X7" s="12" t="s">
        <v>47</v>
      </c>
      <c r="Y7" s="13" t="s">
        <v>47</v>
      </c>
      <c r="Z7" s="14" t="s">
        <v>47</v>
      </c>
      <c r="AB7" s="12" t="s">
        <v>49</v>
      </c>
      <c r="AC7" s="13" t="s">
        <v>49</v>
      </c>
      <c r="AD7" s="14" t="s">
        <v>49</v>
      </c>
      <c r="AF7" s="12" t="s">
        <v>52</v>
      </c>
      <c r="AG7" s="13" t="s">
        <v>52</v>
      </c>
      <c r="AH7" s="14" t="s">
        <v>52</v>
      </c>
      <c r="AJ7" s="12" t="s">
        <v>54</v>
      </c>
      <c r="AK7" s="13" t="s">
        <v>54</v>
      </c>
      <c r="AL7" s="14" t="s">
        <v>54</v>
      </c>
    </row>
    <row r="8" spans="8:38" ht="14.25">
      <c r="H8" s="15"/>
      <c r="I8" s="16"/>
      <c r="J8" s="17"/>
      <c r="K8" s="16"/>
      <c r="L8" s="15"/>
      <c r="M8" s="16"/>
      <c r="N8" s="17"/>
      <c r="P8" s="15"/>
      <c r="Q8" s="16"/>
      <c r="R8" s="17"/>
      <c r="T8" s="15"/>
      <c r="U8" s="16"/>
      <c r="V8" s="17"/>
      <c r="X8" s="15"/>
      <c r="Y8" s="16"/>
      <c r="Z8" s="17"/>
      <c r="AB8" s="15"/>
      <c r="AC8" s="16"/>
      <c r="AD8" s="17"/>
      <c r="AF8" s="15"/>
      <c r="AG8" s="16"/>
      <c r="AH8" s="17"/>
      <c r="AJ8" s="15"/>
      <c r="AK8" s="16"/>
      <c r="AL8" s="17"/>
    </row>
    <row r="9" spans="1:38" ht="14.25">
      <c r="A9" t="s">
        <v>8</v>
      </c>
      <c r="B9" t="s">
        <v>24</v>
      </c>
      <c r="C9" s="4">
        <v>1</v>
      </c>
      <c r="D9" s="5">
        <v>1</v>
      </c>
      <c r="E9" s="5">
        <v>0</v>
      </c>
      <c r="F9" s="5">
        <f>D9*C9</f>
        <v>1</v>
      </c>
      <c r="G9" s="5"/>
      <c r="H9" s="15"/>
      <c r="I9" s="18">
        <v>0</v>
      </c>
      <c r="J9" s="19">
        <f>+F9+H9-I9</f>
        <v>1</v>
      </c>
      <c r="K9" s="18"/>
      <c r="L9" s="15"/>
      <c r="M9" s="18">
        <v>0</v>
      </c>
      <c r="N9" s="19">
        <f>+J9-M9</f>
        <v>1</v>
      </c>
      <c r="P9" s="15"/>
      <c r="Q9" s="18">
        <v>0</v>
      </c>
      <c r="R9" s="19">
        <f>+N9-Q9</f>
        <v>1</v>
      </c>
      <c r="T9" s="15"/>
      <c r="U9" s="18">
        <v>0</v>
      </c>
      <c r="V9" s="19">
        <f aca="true" t="shared" si="0" ref="V9:V21">+R9-U9</f>
        <v>1</v>
      </c>
      <c r="X9" s="15"/>
      <c r="Y9" s="18">
        <v>0</v>
      </c>
      <c r="Z9" s="19">
        <f>+V9-Y9</f>
        <v>1</v>
      </c>
      <c r="AB9" s="15"/>
      <c r="AC9" s="18">
        <v>0</v>
      </c>
      <c r="AD9" s="19">
        <f>+Z9-AC9</f>
        <v>1</v>
      </c>
      <c r="AF9" s="15"/>
      <c r="AG9" s="18">
        <v>0</v>
      </c>
      <c r="AH9" s="19">
        <f aca="true" t="shared" si="1" ref="AH9:AH15">+AD9-AG9</f>
        <v>1</v>
      </c>
      <c r="AJ9" s="15"/>
      <c r="AK9" s="18">
        <v>0</v>
      </c>
      <c r="AL9" s="19">
        <f aca="true" t="shared" si="2" ref="AL9:AL15">+AH9-AK9</f>
        <v>1</v>
      </c>
    </row>
    <row r="10" spans="1:38" ht="14.25">
      <c r="A10" t="s">
        <v>9</v>
      </c>
      <c r="B10" t="s">
        <v>24</v>
      </c>
      <c r="C10" s="4">
        <v>1</v>
      </c>
      <c r="D10" s="5">
        <v>1</v>
      </c>
      <c r="E10" s="5">
        <v>0</v>
      </c>
      <c r="F10" s="5">
        <f>D10*C10</f>
        <v>1</v>
      </c>
      <c r="G10" s="5"/>
      <c r="H10" s="15"/>
      <c r="I10" s="18">
        <v>0</v>
      </c>
      <c r="J10" s="19">
        <f>+F10+H10-I10</f>
        <v>1</v>
      </c>
      <c r="K10" s="18"/>
      <c r="L10" s="15"/>
      <c r="M10" s="18">
        <v>0</v>
      </c>
      <c r="N10" s="19">
        <f>+J10-M10</f>
        <v>1</v>
      </c>
      <c r="P10" s="15"/>
      <c r="Q10" s="18">
        <v>0</v>
      </c>
      <c r="R10" s="19">
        <f>+N10-Q10</f>
        <v>1</v>
      </c>
      <c r="T10" s="15"/>
      <c r="U10" s="18">
        <v>0</v>
      </c>
      <c r="V10" s="19">
        <f t="shared" si="0"/>
        <v>1</v>
      </c>
      <c r="X10" s="15"/>
      <c r="Y10" s="18">
        <v>0</v>
      </c>
      <c r="Z10" s="19">
        <f>+V10-Y10</f>
        <v>1</v>
      </c>
      <c r="AB10" s="15"/>
      <c r="AC10" s="18">
        <v>0</v>
      </c>
      <c r="AD10" s="19">
        <f>+Z10-AC10</f>
        <v>1</v>
      </c>
      <c r="AF10" s="15"/>
      <c r="AG10" s="18">
        <v>0</v>
      </c>
      <c r="AH10" s="19">
        <f t="shared" si="1"/>
        <v>1</v>
      </c>
      <c r="AJ10" s="15"/>
      <c r="AK10" s="18">
        <v>0</v>
      </c>
      <c r="AL10" s="19">
        <f t="shared" si="2"/>
        <v>1</v>
      </c>
    </row>
    <row r="11" spans="1:38" ht="14.25">
      <c r="A11" t="s">
        <v>32</v>
      </c>
      <c r="B11" t="s">
        <v>24</v>
      </c>
      <c r="C11" s="4">
        <v>1</v>
      </c>
      <c r="D11" s="5">
        <v>0</v>
      </c>
      <c r="E11" s="5">
        <v>0</v>
      </c>
      <c r="F11" s="5">
        <v>0</v>
      </c>
      <c r="G11" s="5"/>
      <c r="H11" s="20">
        <v>500</v>
      </c>
      <c r="I11" s="18">
        <v>0</v>
      </c>
      <c r="J11" s="19">
        <v>500</v>
      </c>
      <c r="K11" s="18"/>
      <c r="L11" s="20"/>
      <c r="M11" s="18">
        <v>499</v>
      </c>
      <c r="N11" s="19">
        <f>+J11-M11</f>
        <v>1</v>
      </c>
      <c r="P11" s="15"/>
      <c r="Q11" s="29">
        <v>0</v>
      </c>
      <c r="R11" s="30">
        <f>+N11-Q11</f>
        <v>1</v>
      </c>
      <c r="T11" s="15"/>
      <c r="U11" s="29">
        <v>0</v>
      </c>
      <c r="V11" s="30">
        <f t="shared" si="0"/>
        <v>1</v>
      </c>
      <c r="X11" s="15"/>
      <c r="Y11" s="29">
        <v>0</v>
      </c>
      <c r="Z11" s="30">
        <f>+V11-Y11</f>
        <v>1</v>
      </c>
      <c r="AB11" s="15"/>
      <c r="AC11" s="29">
        <v>0</v>
      </c>
      <c r="AD11" s="30">
        <f>+Z11-AC11</f>
        <v>1</v>
      </c>
      <c r="AF11" s="15"/>
      <c r="AG11" s="29">
        <v>0</v>
      </c>
      <c r="AH11" s="30">
        <f t="shared" si="1"/>
        <v>1</v>
      </c>
      <c r="AJ11" s="15"/>
      <c r="AK11" s="29">
        <v>0</v>
      </c>
      <c r="AL11" s="30">
        <f t="shared" si="2"/>
        <v>1</v>
      </c>
    </row>
    <row r="12" spans="1:38" ht="14.25">
      <c r="A12" t="s">
        <v>10</v>
      </c>
      <c r="B12" t="s">
        <v>21</v>
      </c>
      <c r="C12" s="4">
        <v>0.05</v>
      </c>
      <c r="D12" s="5">
        <v>10700</v>
      </c>
      <c r="E12" s="5">
        <f aca="true" t="shared" si="3" ref="E12:E18">D12*C12</f>
        <v>535</v>
      </c>
      <c r="F12" s="5">
        <f>D12-E12</f>
        <v>10165</v>
      </c>
      <c r="G12" s="38"/>
      <c r="H12" s="15"/>
      <c r="I12" s="18">
        <f aca="true" t="shared" si="4" ref="I12:I18">+F12*C12</f>
        <v>508.25</v>
      </c>
      <c r="J12" s="19">
        <f aca="true" t="shared" si="5" ref="J12:J19">+F12+H12-I12</f>
        <v>9656.75</v>
      </c>
      <c r="K12" s="18"/>
      <c r="L12" s="15"/>
      <c r="M12" s="18">
        <f>+J12*C12</f>
        <v>482.83750000000003</v>
      </c>
      <c r="N12" s="19">
        <f>+J12-M12</f>
        <v>9173.9125</v>
      </c>
      <c r="P12" s="15"/>
      <c r="Q12" s="18">
        <f aca="true" t="shared" si="6" ref="Q12:Q17">+N12*C12</f>
        <v>458.69562500000006</v>
      </c>
      <c r="R12" s="19">
        <f>+N12-Q12</f>
        <v>8715.216875</v>
      </c>
      <c r="T12" s="15"/>
      <c r="U12" s="18">
        <f aca="true" t="shared" si="7" ref="U12:U18">+R12*C12</f>
        <v>435.76084375000005</v>
      </c>
      <c r="V12" s="19">
        <f t="shared" si="0"/>
        <v>8279.45603125</v>
      </c>
      <c r="X12" s="15"/>
      <c r="Y12" s="18">
        <f aca="true" t="shared" si="8" ref="Y12:Y17">+V12*C12</f>
        <v>413.9728015625</v>
      </c>
      <c r="Z12" s="19">
        <f>+V12-Y12</f>
        <v>7865.4832296875</v>
      </c>
      <c r="AB12" s="15"/>
      <c r="AC12" s="18">
        <f>+Z12*C12</f>
        <v>393.27416148437504</v>
      </c>
      <c r="AD12" s="19">
        <f>+Z12-AC12</f>
        <v>7472.209068203125</v>
      </c>
      <c r="AF12" s="15"/>
      <c r="AG12" s="18">
        <f aca="true" t="shared" si="9" ref="AG12:AG23">+AD12*C12</f>
        <v>373.61045341015625</v>
      </c>
      <c r="AH12" s="19">
        <f t="shared" si="1"/>
        <v>7098.598614792969</v>
      </c>
      <c r="AJ12" s="15"/>
      <c r="AK12" s="18">
        <f aca="true" t="shared" si="10" ref="AK12:AK23">+AH12*C12</f>
        <v>354.92993073964846</v>
      </c>
      <c r="AL12" s="19">
        <f t="shared" si="2"/>
        <v>6743.66868405332</v>
      </c>
    </row>
    <row r="13" spans="1:38" ht="14.25">
      <c r="A13" t="s">
        <v>11</v>
      </c>
      <c r="B13" t="s">
        <v>22</v>
      </c>
      <c r="C13" s="4">
        <v>0.1</v>
      </c>
      <c r="D13" s="5">
        <v>1100</v>
      </c>
      <c r="E13" s="5">
        <f t="shared" si="3"/>
        <v>110</v>
      </c>
      <c r="F13" s="5">
        <f aca="true" t="shared" si="11" ref="F13:F18">D13-E13</f>
        <v>990</v>
      </c>
      <c r="G13" s="38"/>
      <c r="H13" s="15"/>
      <c r="I13" s="18">
        <f t="shared" si="4"/>
        <v>99</v>
      </c>
      <c r="J13" s="19">
        <f t="shared" si="5"/>
        <v>891</v>
      </c>
      <c r="K13" s="18"/>
      <c r="L13" s="15"/>
      <c r="M13" s="18">
        <f>+J13*C13</f>
        <v>89.10000000000001</v>
      </c>
      <c r="N13" s="19">
        <f aca="true" t="shared" si="12" ref="N13:N18">+J13-M13</f>
        <v>801.9</v>
      </c>
      <c r="P13" s="15"/>
      <c r="Q13" s="18">
        <f t="shared" si="6"/>
        <v>80.19</v>
      </c>
      <c r="R13" s="19">
        <f aca="true" t="shared" si="13" ref="R13:R19">+N13-Q13</f>
        <v>721.71</v>
      </c>
      <c r="T13" s="15"/>
      <c r="U13" s="18">
        <f t="shared" si="7"/>
        <v>72.171</v>
      </c>
      <c r="V13" s="19">
        <f t="shared" si="0"/>
        <v>649.539</v>
      </c>
      <c r="X13" s="15"/>
      <c r="Y13" s="18">
        <f t="shared" si="8"/>
        <v>64.9539</v>
      </c>
      <c r="Z13" s="19">
        <f>+V13-Y13</f>
        <v>584.5851</v>
      </c>
      <c r="AB13" s="15"/>
      <c r="AC13" s="18">
        <f aca="true" t="shared" si="14" ref="AC13:AC21">+Z13*C13</f>
        <v>58.458510000000004</v>
      </c>
      <c r="AD13" s="19">
        <f>+Z13-AC13</f>
        <v>526.12659</v>
      </c>
      <c r="AF13" s="15"/>
      <c r="AG13" s="18">
        <f t="shared" si="9"/>
        <v>52.612659</v>
      </c>
      <c r="AH13" s="19">
        <f t="shared" si="1"/>
        <v>473.51393099999996</v>
      </c>
      <c r="AJ13" s="15"/>
      <c r="AK13" s="18">
        <f t="shared" si="10"/>
        <v>47.351393099999996</v>
      </c>
      <c r="AL13" s="19">
        <f t="shared" si="2"/>
        <v>426.16253789999996</v>
      </c>
    </row>
    <row r="14" spans="1:38" ht="14.25">
      <c r="A14" t="s">
        <v>12</v>
      </c>
      <c r="B14" t="s">
        <v>22</v>
      </c>
      <c r="C14" s="4">
        <v>0.1</v>
      </c>
      <c r="D14" s="5">
        <v>632.19</v>
      </c>
      <c r="E14" s="5">
        <f t="shared" si="3"/>
        <v>63.21900000000001</v>
      </c>
      <c r="F14" s="5">
        <f t="shared" si="11"/>
        <v>568.971</v>
      </c>
      <c r="G14" s="38"/>
      <c r="H14" s="15"/>
      <c r="I14" s="18">
        <f t="shared" si="4"/>
        <v>56.8971</v>
      </c>
      <c r="J14" s="19">
        <f t="shared" si="5"/>
        <v>512.0739</v>
      </c>
      <c r="K14" s="18"/>
      <c r="L14" s="15"/>
      <c r="M14" s="18">
        <f aca="true" t="shared" si="15" ref="M14:M19">+J14*C14</f>
        <v>51.207390000000004</v>
      </c>
      <c r="N14" s="19">
        <f t="shared" si="12"/>
        <v>460.86650999999995</v>
      </c>
      <c r="P14" s="15"/>
      <c r="Q14" s="18">
        <f t="shared" si="6"/>
        <v>46.086650999999996</v>
      </c>
      <c r="R14" s="19">
        <f t="shared" si="13"/>
        <v>414.77985899999993</v>
      </c>
      <c r="T14" s="15"/>
      <c r="U14" s="18">
        <f t="shared" si="7"/>
        <v>41.47798589999999</v>
      </c>
      <c r="V14" s="19">
        <f t="shared" si="0"/>
        <v>373.30187309999997</v>
      </c>
      <c r="X14" s="15"/>
      <c r="Y14" s="18">
        <f t="shared" si="8"/>
        <v>37.33018731</v>
      </c>
      <c r="Z14" s="19">
        <f aca="true" t="shared" si="16" ref="Z14:Z19">+V14-Y14</f>
        <v>335.97168579</v>
      </c>
      <c r="AB14" s="15"/>
      <c r="AC14" s="18">
        <f t="shared" si="14"/>
        <v>33.597168579</v>
      </c>
      <c r="AD14" s="19">
        <f aca="true" t="shared" si="17" ref="AD14:AD19">+Z14-AC14</f>
        <v>302.374517211</v>
      </c>
      <c r="AF14" s="15"/>
      <c r="AG14" s="18">
        <f t="shared" si="9"/>
        <v>30.2374517211</v>
      </c>
      <c r="AH14" s="19">
        <f t="shared" si="1"/>
        <v>272.1370654899</v>
      </c>
      <c r="AJ14" s="15"/>
      <c r="AK14" s="18">
        <f t="shared" si="10"/>
        <v>27.213706548990004</v>
      </c>
      <c r="AL14" s="19">
        <f t="shared" si="2"/>
        <v>244.92335894091002</v>
      </c>
    </row>
    <row r="15" spans="1:38" ht="14.25">
      <c r="A15" t="s">
        <v>35</v>
      </c>
      <c r="B15" t="s">
        <v>22</v>
      </c>
      <c r="C15" s="4">
        <v>0.1</v>
      </c>
      <c r="D15" s="5">
        <v>1000</v>
      </c>
      <c r="E15" s="5">
        <f t="shared" si="3"/>
        <v>100</v>
      </c>
      <c r="F15" s="5">
        <f t="shared" si="11"/>
        <v>900</v>
      </c>
      <c r="G15" s="38"/>
      <c r="H15" s="15"/>
      <c r="I15" s="18">
        <f t="shared" si="4"/>
        <v>90</v>
      </c>
      <c r="J15" s="19">
        <f t="shared" si="5"/>
        <v>810</v>
      </c>
      <c r="K15" s="18"/>
      <c r="L15" s="15"/>
      <c r="M15" s="18">
        <f t="shared" si="15"/>
        <v>81</v>
      </c>
      <c r="N15" s="19">
        <f t="shared" si="12"/>
        <v>729</v>
      </c>
      <c r="P15" s="15"/>
      <c r="Q15" s="18">
        <f t="shared" si="6"/>
        <v>72.9</v>
      </c>
      <c r="R15" s="19">
        <f t="shared" si="13"/>
        <v>656.1</v>
      </c>
      <c r="T15" s="15"/>
      <c r="U15" s="18">
        <f t="shared" si="7"/>
        <v>65.61</v>
      </c>
      <c r="V15" s="19">
        <f t="shared" si="0"/>
        <v>590.49</v>
      </c>
      <c r="X15" s="15"/>
      <c r="Y15" s="18">
        <f t="shared" si="8"/>
        <v>59.04900000000001</v>
      </c>
      <c r="Z15" s="19">
        <f t="shared" si="16"/>
        <v>531.441</v>
      </c>
      <c r="AB15" s="15"/>
      <c r="AC15" s="18">
        <f t="shared" si="14"/>
        <v>53.14410000000001</v>
      </c>
      <c r="AD15" s="19">
        <f>+Z15-AC15</f>
        <v>478.29690000000005</v>
      </c>
      <c r="AF15" s="15"/>
      <c r="AG15" s="18">
        <f t="shared" si="9"/>
        <v>47.82969000000001</v>
      </c>
      <c r="AH15" s="19">
        <f t="shared" si="1"/>
        <v>430.46721</v>
      </c>
      <c r="AJ15" s="15"/>
      <c r="AK15" s="18">
        <f t="shared" si="10"/>
        <v>43.046721000000005</v>
      </c>
      <c r="AL15" s="19">
        <f t="shared" si="2"/>
        <v>387.42048900000003</v>
      </c>
    </row>
    <row r="16" spans="1:38" ht="14.25">
      <c r="A16" t="s">
        <v>13</v>
      </c>
      <c r="B16" t="s">
        <v>22</v>
      </c>
      <c r="C16" s="4">
        <v>0.1</v>
      </c>
      <c r="D16" s="5">
        <v>1500</v>
      </c>
      <c r="E16" s="5">
        <f t="shared" si="3"/>
        <v>150</v>
      </c>
      <c r="F16" s="5">
        <f t="shared" si="11"/>
        <v>1350</v>
      </c>
      <c r="G16" s="38"/>
      <c r="H16" s="15"/>
      <c r="I16" s="18">
        <f t="shared" si="4"/>
        <v>135</v>
      </c>
      <c r="J16" s="19">
        <f t="shared" si="5"/>
        <v>1215</v>
      </c>
      <c r="K16" s="18"/>
      <c r="L16" s="15"/>
      <c r="M16" s="18">
        <f t="shared" si="15"/>
        <v>121.5</v>
      </c>
      <c r="N16" s="19">
        <f t="shared" si="12"/>
        <v>1093.5</v>
      </c>
      <c r="P16" s="15"/>
      <c r="Q16" s="18">
        <f t="shared" si="6"/>
        <v>109.35000000000001</v>
      </c>
      <c r="R16" s="19">
        <f t="shared" si="13"/>
        <v>984.15</v>
      </c>
      <c r="T16" s="15"/>
      <c r="U16" s="18">
        <f t="shared" si="7"/>
        <v>98.415</v>
      </c>
      <c r="V16" s="19">
        <f t="shared" si="0"/>
        <v>885.735</v>
      </c>
      <c r="X16" s="15"/>
      <c r="Y16" s="18">
        <f t="shared" si="8"/>
        <v>88.57350000000001</v>
      </c>
      <c r="Z16" s="19">
        <f t="shared" si="16"/>
        <v>797.1615</v>
      </c>
      <c r="AB16" s="15"/>
      <c r="AC16" s="18">
        <f t="shared" si="14"/>
        <v>79.71615000000001</v>
      </c>
      <c r="AD16" s="19">
        <f t="shared" si="17"/>
        <v>717.4453500000001</v>
      </c>
      <c r="AF16" s="15"/>
      <c r="AG16" s="18">
        <f t="shared" si="9"/>
        <v>71.74453500000001</v>
      </c>
      <c r="AH16" s="19">
        <f>+AD16-AG16</f>
        <v>645.700815</v>
      </c>
      <c r="AJ16" s="15"/>
      <c r="AK16" s="18">
        <f t="shared" si="10"/>
        <v>64.5700815</v>
      </c>
      <c r="AL16" s="19">
        <f>+AH16-AK16</f>
        <v>581.1307335</v>
      </c>
    </row>
    <row r="17" spans="1:38" ht="14.25">
      <c r="A17" t="s">
        <v>14</v>
      </c>
      <c r="B17" t="s">
        <v>21</v>
      </c>
      <c r="C17" s="4">
        <v>0.05</v>
      </c>
      <c r="D17" s="5">
        <v>6000</v>
      </c>
      <c r="E17" s="5">
        <f t="shared" si="3"/>
        <v>300</v>
      </c>
      <c r="F17" s="5">
        <f t="shared" si="11"/>
        <v>5700</v>
      </c>
      <c r="G17" s="38"/>
      <c r="H17" s="15"/>
      <c r="I17" s="18">
        <f t="shared" si="4"/>
        <v>285</v>
      </c>
      <c r="J17" s="19">
        <f t="shared" si="5"/>
        <v>5415</v>
      </c>
      <c r="K17" s="18"/>
      <c r="L17" s="15"/>
      <c r="M17" s="18">
        <f t="shared" si="15"/>
        <v>270.75</v>
      </c>
      <c r="N17" s="19">
        <f t="shared" si="12"/>
        <v>5144.25</v>
      </c>
      <c r="P17" s="15"/>
      <c r="Q17" s="18">
        <f t="shared" si="6"/>
        <v>257.21250000000003</v>
      </c>
      <c r="R17" s="19">
        <f t="shared" si="13"/>
        <v>4887.0375</v>
      </c>
      <c r="T17" s="15"/>
      <c r="U17" s="18">
        <f t="shared" si="7"/>
        <v>244.35187500000004</v>
      </c>
      <c r="V17" s="19">
        <f t="shared" si="0"/>
        <v>4642.685625</v>
      </c>
      <c r="X17" s="15"/>
      <c r="Y17" s="18">
        <f t="shared" si="8"/>
        <v>232.13428125000002</v>
      </c>
      <c r="Z17" s="19">
        <f t="shared" si="16"/>
        <v>4410.55134375</v>
      </c>
      <c r="AB17" s="15"/>
      <c r="AC17" s="18">
        <f t="shared" si="14"/>
        <v>220.52756718750004</v>
      </c>
      <c r="AD17" s="19">
        <f t="shared" si="17"/>
        <v>4190.023776562501</v>
      </c>
      <c r="AF17" s="15"/>
      <c r="AG17" s="18">
        <f t="shared" si="9"/>
        <v>209.50118882812504</v>
      </c>
      <c r="AH17" s="19">
        <f>+AD17-AG17</f>
        <v>3980.5225877343755</v>
      </c>
      <c r="AJ17" s="15"/>
      <c r="AK17" s="18">
        <f t="shared" si="10"/>
        <v>199.0261293867188</v>
      </c>
      <c r="AL17" s="19">
        <f>+AH17-AK17</f>
        <v>3781.4964583476567</v>
      </c>
    </row>
    <row r="18" spans="1:38" ht="14.25">
      <c r="A18" t="s">
        <v>15</v>
      </c>
      <c r="B18" t="s">
        <v>23</v>
      </c>
      <c r="C18" s="4">
        <v>0.33</v>
      </c>
      <c r="D18" s="5">
        <v>1000</v>
      </c>
      <c r="E18" s="5">
        <f t="shared" si="3"/>
        <v>330</v>
      </c>
      <c r="F18" s="5">
        <f t="shared" si="11"/>
        <v>670</v>
      </c>
      <c r="G18" s="38"/>
      <c r="H18" s="21"/>
      <c r="I18" s="18">
        <f t="shared" si="4"/>
        <v>221.10000000000002</v>
      </c>
      <c r="J18" s="19">
        <f t="shared" si="5"/>
        <v>448.9</v>
      </c>
      <c r="K18" s="18"/>
      <c r="L18" s="21"/>
      <c r="M18" s="18">
        <f t="shared" si="15"/>
        <v>148.137</v>
      </c>
      <c r="N18" s="19">
        <f t="shared" si="12"/>
        <v>300.763</v>
      </c>
      <c r="P18" s="15"/>
      <c r="Q18" s="29">
        <v>300.76</v>
      </c>
      <c r="R18" s="30">
        <f>+N18-Q18</f>
        <v>0.002999999999985903</v>
      </c>
      <c r="T18" s="15"/>
      <c r="U18" s="18">
        <f t="shared" si="7"/>
        <v>0.000989999999995348</v>
      </c>
      <c r="V18" s="30">
        <f t="shared" si="0"/>
        <v>0.002009999999990555</v>
      </c>
      <c r="X18" s="15"/>
      <c r="Y18" s="18">
        <f>+V18*G18</f>
        <v>0</v>
      </c>
      <c r="Z18" s="30">
        <f t="shared" si="16"/>
        <v>0.002009999999990555</v>
      </c>
      <c r="AB18" s="15"/>
      <c r="AC18" s="18">
        <f t="shared" si="14"/>
        <v>0.0006632999999968832</v>
      </c>
      <c r="AD18" s="30">
        <f t="shared" si="17"/>
        <v>0.0013466999999936719</v>
      </c>
      <c r="AF18" s="15"/>
      <c r="AG18" s="18">
        <f t="shared" si="9"/>
        <v>0.00044441099999791174</v>
      </c>
      <c r="AH18" s="30">
        <f>+AD18-AG18</f>
        <v>0.0009022889999957601</v>
      </c>
      <c r="AJ18" s="15"/>
      <c r="AK18" s="18">
        <f t="shared" si="10"/>
        <v>0.00029775536999860085</v>
      </c>
      <c r="AL18" s="30">
        <f>+AH18-AK18</f>
        <v>0.0006045336299971592</v>
      </c>
    </row>
    <row r="19" spans="1:38" ht="14.25">
      <c r="A19" t="s">
        <v>30</v>
      </c>
      <c r="B19" t="s">
        <v>23</v>
      </c>
      <c r="C19" s="4">
        <v>0.33</v>
      </c>
      <c r="D19" s="5"/>
      <c r="E19" s="5"/>
      <c r="F19" s="5"/>
      <c r="G19" s="38"/>
      <c r="H19" s="21">
        <v>1090.99</v>
      </c>
      <c r="I19" s="18">
        <f>+H19*C19</f>
        <v>360.0267</v>
      </c>
      <c r="J19" s="19">
        <f t="shared" si="5"/>
        <v>730.9633</v>
      </c>
      <c r="K19" s="18"/>
      <c r="L19" s="21"/>
      <c r="M19" s="18">
        <f t="shared" si="15"/>
        <v>241.217889</v>
      </c>
      <c r="N19" s="19">
        <f>+J19-M19</f>
        <v>489.745411</v>
      </c>
      <c r="P19" s="15"/>
      <c r="Q19" s="18">
        <f>+N19*C19</f>
        <v>161.61598563</v>
      </c>
      <c r="R19" s="19">
        <f t="shared" si="13"/>
        <v>328.12942537</v>
      </c>
      <c r="T19" s="15"/>
      <c r="U19" s="18">
        <v>328.13</v>
      </c>
      <c r="V19" s="19">
        <f t="shared" si="0"/>
        <v>-0.0005746300000168958</v>
      </c>
      <c r="X19" s="15"/>
      <c r="Y19" s="18">
        <v>0</v>
      </c>
      <c r="Z19" s="19">
        <f t="shared" si="16"/>
        <v>-0.0005746300000168958</v>
      </c>
      <c r="AB19" s="15"/>
      <c r="AC19" s="18">
        <f t="shared" si="14"/>
        <v>-0.00018962790000557562</v>
      </c>
      <c r="AD19" s="19">
        <f t="shared" si="17"/>
        <v>-0.00038500210001132015</v>
      </c>
      <c r="AF19" s="15"/>
      <c r="AG19" s="18">
        <f t="shared" si="9"/>
        <v>-0.00012705069300373567</v>
      </c>
      <c r="AH19" s="19">
        <f>+AD19-AG19</f>
        <v>-0.0002579514070075845</v>
      </c>
      <c r="AJ19" s="15"/>
      <c r="AK19" s="18">
        <f t="shared" si="10"/>
        <v>-8.512396431250289E-05</v>
      </c>
      <c r="AL19" s="19">
        <f>+AH19-AK19</f>
        <v>-0.00017282744269508162</v>
      </c>
    </row>
    <row r="20" spans="1:38" ht="14.25">
      <c r="A20" t="s">
        <v>33</v>
      </c>
      <c r="B20" t="s">
        <v>34</v>
      </c>
      <c r="C20" s="4">
        <v>0.2</v>
      </c>
      <c r="D20" s="5"/>
      <c r="E20" s="5"/>
      <c r="F20" s="5"/>
      <c r="G20" s="38"/>
      <c r="H20" s="21"/>
      <c r="I20" s="18"/>
      <c r="J20" s="19"/>
      <c r="K20" s="18"/>
      <c r="L20" s="21">
        <v>434.63</v>
      </c>
      <c r="M20" s="18">
        <f>+L20*C20</f>
        <v>86.926</v>
      </c>
      <c r="N20" s="19">
        <f>+L20-M20</f>
        <v>347.704</v>
      </c>
      <c r="P20" s="15"/>
      <c r="Q20" s="18">
        <f>+N20*C20</f>
        <v>69.5408</v>
      </c>
      <c r="R20" s="19">
        <f>+N20-Q20</f>
        <v>278.1632</v>
      </c>
      <c r="T20" s="15"/>
      <c r="U20" s="18">
        <f>+R20*C20</f>
        <v>55.63264000000001</v>
      </c>
      <c r="V20" s="19">
        <f t="shared" si="0"/>
        <v>222.53056</v>
      </c>
      <c r="X20" s="15"/>
      <c r="Y20" s="18">
        <f>+V20*C20</f>
        <v>44.506112</v>
      </c>
      <c r="Z20" s="19">
        <f>+V20-Y20</f>
        <v>178.024448</v>
      </c>
      <c r="AB20" s="15"/>
      <c r="AC20" s="18">
        <f>+Z20*C20</f>
        <v>35.6048896</v>
      </c>
      <c r="AD20" s="19">
        <f>+Z20-AC20</f>
        <v>142.4195584</v>
      </c>
      <c r="AF20" s="15"/>
      <c r="AG20" s="18">
        <f t="shared" si="9"/>
        <v>28.483911680000002</v>
      </c>
      <c r="AH20" s="19">
        <f>AD20-AG20</f>
        <v>113.93564672</v>
      </c>
      <c r="AJ20" s="15"/>
      <c r="AK20" s="18">
        <f t="shared" si="10"/>
        <v>22.787129344</v>
      </c>
      <c r="AL20" s="19">
        <f>AH20-AK20</f>
        <v>91.148517376</v>
      </c>
    </row>
    <row r="21" spans="1:38" ht="14.25">
      <c r="A21" t="s">
        <v>39</v>
      </c>
      <c r="B21" t="s">
        <v>34</v>
      </c>
      <c r="C21" s="4">
        <v>0.2</v>
      </c>
      <c r="D21" s="5"/>
      <c r="E21" s="5"/>
      <c r="F21" s="5"/>
      <c r="G21" s="38"/>
      <c r="H21" s="21"/>
      <c r="I21" s="18"/>
      <c r="J21" s="19"/>
      <c r="K21" s="18"/>
      <c r="L21" s="21">
        <v>265.49</v>
      </c>
      <c r="M21" s="18">
        <v>53.1</v>
      </c>
      <c r="N21" s="19">
        <v>212.39</v>
      </c>
      <c r="P21" s="15"/>
      <c r="Q21" s="18">
        <f>+N21*C21</f>
        <v>42.478</v>
      </c>
      <c r="R21" s="19">
        <f>+N21-Q21</f>
        <v>169.91199999999998</v>
      </c>
      <c r="T21" s="15"/>
      <c r="U21" s="18">
        <f>+R21*C21</f>
        <v>33.9824</v>
      </c>
      <c r="V21" s="19">
        <f t="shared" si="0"/>
        <v>135.9296</v>
      </c>
      <c r="X21" s="15"/>
      <c r="Y21" s="18">
        <f>+V21*C21</f>
        <v>27.18592</v>
      </c>
      <c r="Z21" s="19">
        <f>+V21-Y21</f>
        <v>108.74368</v>
      </c>
      <c r="AB21" s="15"/>
      <c r="AC21" s="18">
        <f t="shared" si="14"/>
        <v>21.748736</v>
      </c>
      <c r="AD21" s="19">
        <f>+Z21-AC21</f>
        <v>86.994944</v>
      </c>
      <c r="AF21" s="15"/>
      <c r="AG21" s="18">
        <f t="shared" si="9"/>
        <v>17.3989888</v>
      </c>
      <c r="AH21" s="19">
        <f>AD21-AG21</f>
        <v>69.5959552</v>
      </c>
      <c r="AJ21" s="15"/>
      <c r="AK21" s="18">
        <f t="shared" si="10"/>
        <v>13.919191040000001</v>
      </c>
      <c r="AL21" s="19">
        <f>AH21-AK21</f>
        <v>55.676764160000005</v>
      </c>
    </row>
    <row r="22" spans="1:38" ht="14.25">
      <c r="A22" t="s">
        <v>42</v>
      </c>
      <c r="B22" t="s">
        <v>34</v>
      </c>
      <c r="C22" s="4">
        <v>0.2</v>
      </c>
      <c r="D22" s="5"/>
      <c r="E22" s="5"/>
      <c r="F22" s="5"/>
      <c r="G22" s="38"/>
      <c r="H22" s="21"/>
      <c r="I22" s="18"/>
      <c r="J22" s="19"/>
      <c r="K22" s="18"/>
      <c r="L22" s="21"/>
      <c r="M22" s="18"/>
      <c r="N22" s="19"/>
      <c r="P22" s="15"/>
      <c r="Q22" s="18"/>
      <c r="R22" s="19"/>
      <c r="T22" s="21">
        <v>186</v>
      </c>
      <c r="U22" s="18">
        <f>+T22*C22</f>
        <v>37.2</v>
      </c>
      <c r="V22" s="19">
        <f>SUM(T22-U22)</f>
        <v>148.8</v>
      </c>
      <c r="X22" s="21"/>
      <c r="Y22" s="18">
        <f>+V22*C22</f>
        <v>29.760000000000005</v>
      </c>
      <c r="Z22" s="19">
        <f>+V22-Y22</f>
        <v>119.04</v>
      </c>
      <c r="AB22" s="21"/>
      <c r="AC22" s="18">
        <f>+Z22*C22</f>
        <v>23.808000000000003</v>
      </c>
      <c r="AD22" s="19">
        <f>+Z22-AC22</f>
        <v>95.232</v>
      </c>
      <c r="AF22" s="21"/>
      <c r="AG22" s="18">
        <f t="shared" si="9"/>
        <v>19.046400000000002</v>
      </c>
      <c r="AH22" s="19">
        <f>+AD22-AG22</f>
        <v>76.1856</v>
      </c>
      <c r="AJ22" s="21"/>
      <c r="AK22" s="18">
        <f t="shared" si="10"/>
        <v>15.237119999999999</v>
      </c>
      <c r="AL22" s="19">
        <f>+AH22-AK22</f>
        <v>60.948479999999996</v>
      </c>
    </row>
    <row r="23" spans="1:38" ht="14.25">
      <c r="A23" t="s">
        <v>50</v>
      </c>
      <c r="B23" s="36" t="s">
        <v>34</v>
      </c>
      <c r="C23" s="37">
        <v>0.2</v>
      </c>
      <c r="D23" s="5"/>
      <c r="E23" s="5"/>
      <c r="F23" s="5"/>
      <c r="G23" s="38"/>
      <c r="H23" s="21"/>
      <c r="I23" s="18"/>
      <c r="J23" s="19"/>
      <c r="K23" s="18"/>
      <c r="L23" s="21"/>
      <c r="M23" s="18"/>
      <c r="N23" s="19"/>
      <c r="P23" s="15"/>
      <c r="Q23" s="18"/>
      <c r="R23" s="19"/>
      <c r="T23" s="21"/>
      <c r="U23" s="18"/>
      <c r="V23" s="19"/>
      <c r="X23" s="21"/>
      <c r="Y23" s="18"/>
      <c r="Z23" s="19"/>
      <c r="AB23" s="21">
        <v>3280.2</v>
      </c>
      <c r="AC23" s="29">
        <v>656.04</v>
      </c>
      <c r="AD23" s="30">
        <f>SUM(AB23-AC23)</f>
        <v>2624.16</v>
      </c>
      <c r="AF23" s="21"/>
      <c r="AG23" s="18">
        <f t="shared" si="9"/>
        <v>524.832</v>
      </c>
      <c r="AH23" s="30">
        <f>SUM(AD23-AG23)</f>
        <v>2099.328</v>
      </c>
      <c r="AJ23" s="21"/>
      <c r="AK23" s="18">
        <f t="shared" si="10"/>
        <v>419.86560000000003</v>
      </c>
      <c r="AL23" s="30">
        <f>SUM(AH23-AK23)</f>
        <v>1679.4624</v>
      </c>
    </row>
    <row r="24" spans="1:38" ht="14.25">
      <c r="A24" t="s">
        <v>60</v>
      </c>
      <c r="B24" s="36" t="s">
        <v>34</v>
      </c>
      <c r="C24" s="37">
        <v>0.2</v>
      </c>
      <c r="D24" s="5"/>
      <c r="E24" s="5"/>
      <c r="F24" s="5"/>
      <c r="G24" s="38"/>
      <c r="H24" s="21"/>
      <c r="I24" s="18"/>
      <c r="J24" s="19"/>
      <c r="K24" s="18"/>
      <c r="L24" s="21"/>
      <c r="M24" s="18"/>
      <c r="N24" s="19"/>
      <c r="P24" s="15"/>
      <c r="Q24" s="18"/>
      <c r="R24" s="19"/>
      <c r="T24" s="21"/>
      <c r="U24" s="18"/>
      <c r="V24" s="19"/>
      <c r="X24" s="21"/>
      <c r="Y24" s="18"/>
      <c r="Z24" s="19"/>
      <c r="AB24" s="21"/>
      <c r="AC24" s="29"/>
      <c r="AD24" s="30"/>
      <c r="AF24" s="21"/>
      <c r="AG24" s="18"/>
      <c r="AH24" s="30"/>
      <c r="AJ24" s="21">
        <v>300</v>
      </c>
      <c r="AK24" s="18">
        <f>+AJ24*C24</f>
        <v>60</v>
      </c>
      <c r="AL24" s="30">
        <f>SUM(AJ24-AK24)</f>
        <v>240</v>
      </c>
    </row>
    <row r="25" spans="1:38" ht="14.25">
      <c r="A25" t="s">
        <v>58</v>
      </c>
      <c r="B25" s="36" t="s">
        <v>34</v>
      </c>
      <c r="C25" s="37">
        <v>0.2</v>
      </c>
      <c r="D25" s="5"/>
      <c r="E25" s="5"/>
      <c r="F25" s="5"/>
      <c r="G25" s="38"/>
      <c r="H25" s="21"/>
      <c r="I25" s="18"/>
      <c r="J25" s="19"/>
      <c r="K25" s="18"/>
      <c r="L25" s="21"/>
      <c r="M25" s="18"/>
      <c r="N25" s="19"/>
      <c r="P25" s="15"/>
      <c r="Q25" s="18"/>
      <c r="R25" s="19"/>
      <c r="T25" s="21"/>
      <c r="U25" s="18"/>
      <c r="V25" s="19"/>
      <c r="X25" s="21"/>
      <c r="Y25" s="18"/>
      <c r="Z25" s="19"/>
      <c r="AB25" s="21"/>
      <c r="AC25" s="29"/>
      <c r="AD25" s="30"/>
      <c r="AF25" s="21"/>
      <c r="AG25" s="18"/>
      <c r="AH25" s="30"/>
      <c r="AJ25" s="21">
        <v>532.2</v>
      </c>
      <c r="AK25" s="18">
        <f>+AJ25*C25</f>
        <v>106.44000000000001</v>
      </c>
      <c r="AL25" s="30">
        <f>SUM(AJ25-AK25)</f>
        <v>425.76000000000005</v>
      </c>
    </row>
    <row r="26" spans="1:38" ht="14.25">
      <c r="A26" t="s">
        <v>61</v>
      </c>
      <c r="B26" s="36" t="s">
        <v>34</v>
      </c>
      <c r="C26" s="37">
        <v>0.2</v>
      </c>
      <c r="D26" s="5"/>
      <c r="E26" s="5"/>
      <c r="F26" s="5"/>
      <c r="G26" s="38"/>
      <c r="H26" s="21"/>
      <c r="I26" s="18"/>
      <c r="J26" s="19"/>
      <c r="K26" s="18"/>
      <c r="L26" s="21"/>
      <c r="M26" s="18"/>
      <c r="N26" s="19"/>
      <c r="P26" s="15"/>
      <c r="Q26" s="18"/>
      <c r="R26" s="19"/>
      <c r="T26" s="21"/>
      <c r="U26" s="18"/>
      <c r="V26" s="19"/>
      <c r="X26" s="21"/>
      <c r="Y26" s="18"/>
      <c r="Z26" s="19"/>
      <c r="AB26" s="21"/>
      <c r="AC26" s="29"/>
      <c r="AD26" s="30"/>
      <c r="AF26" s="21"/>
      <c r="AG26" s="18"/>
      <c r="AH26" s="30"/>
      <c r="AJ26" s="21">
        <v>198.45</v>
      </c>
      <c r="AK26" s="18">
        <f>+AJ26*C26</f>
        <v>39.69</v>
      </c>
      <c r="AL26" s="30">
        <f>SUM(AJ26-AK26)</f>
        <v>158.76</v>
      </c>
    </row>
    <row r="27" spans="1:38" ht="14.25">
      <c r="A27" t="s">
        <v>59</v>
      </c>
      <c r="B27" t="s">
        <v>22</v>
      </c>
      <c r="C27" s="4">
        <v>0.1</v>
      </c>
      <c r="G27" s="39"/>
      <c r="H27" s="15"/>
      <c r="I27" s="18"/>
      <c r="J27" s="17"/>
      <c r="K27" s="16"/>
      <c r="L27" s="15"/>
      <c r="M27" s="16"/>
      <c r="N27" s="17"/>
      <c r="P27" s="15"/>
      <c r="Q27" s="16"/>
      <c r="R27" s="17"/>
      <c r="T27" s="15"/>
      <c r="U27" s="16"/>
      <c r="V27" s="17"/>
      <c r="X27" s="15"/>
      <c r="Y27" s="16"/>
      <c r="Z27" s="17"/>
      <c r="AB27" s="15"/>
      <c r="AC27" s="34"/>
      <c r="AD27" s="35"/>
      <c r="AF27" s="15"/>
      <c r="AG27" s="34"/>
      <c r="AH27" s="35"/>
      <c r="AJ27" s="21">
        <v>447.6</v>
      </c>
      <c r="AK27" s="18">
        <f>+AJ27*C27</f>
        <v>44.760000000000005</v>
      </c>
      <c r="AL27" s="30">
        <f>SUM(AJ27-AK27)</f>
        <v>402.84000000000003</v>
      </c>
    </row>
    <row r="28" spans="1:38" ht="15" thickBot="1">
      <c r="A28" s="2" t="s">
        <v>26</v>
      </c>
      <c r="D28" s="6">
        <f>SUM(D9:D27)</f>
        <v>21934.190000000002</v>
      </c>
      <c r="E28" s="6">
        <f>SUM(E9:E27)</f>
        <v>1588.219</v>
      </c>
      <c r="F28" s="6">
        <f>SUM(F9:F27)</f>
        <v>20345.970999999998</v>
      </c>
      <c r="H28" s="22">
        <f>SUM(H9:H27)</f>
        <v>1590.99</v>
      </c>
      <c r="I28" s="6">
        <f>SUM(I9:I27)</f>
        <v>1755.2738</v>
      </c>
      <c r="J28" s="23">
        <f>SUM(J9:J27)</f>
        <v>20181.6872</v>
      </c>
      <c r="K28" s="6"/>
      <c r="L28" s="22">
        <f>SUM(L9:L27)</f>
        <v>700.12</v>
      </c>
      <c r="M28" s="6">
        <f>SUM(M9:M27)</f>
        <v>2124.775779</v>
      </c>
      <c r="N28" s="23">
        <f>SUM(N9:N27)</f>
        <v>18757.031421</v>
      </c>
      <c r="P28" s="22">
        <f>SUM(P9:P27)</f>
        <v>0</v>
      </c>
      <c r="Q28" s="6">
        <f>SUM(Q9:Q27)</f>
        <v>1598.8295616300002</v>
      </c>
      <c r="R28" s="23">
        <f>SUM(R9:R27)</f>
        <v>17158.20185937</v>
      </c>
      <c r="T28" s="22">
        <f>SUM(T9:T27)</f>
        <v>186</v>
      </c>
      <c r="U28" s="6">
        <f>SUM(U9:U27)</f>
        <v>1412.7327346500003</v>
      </c>
      <c r="V28" s="23">
        <f>SUM(V9:V27)</f>
        <v>15931.469124719999</v>
      </c>
      <c r="X28" s="22">
        <f>SUM(X9:X27)</f>
        <v>0</v>
      </c>
      <c r="Y28" s="6">
        <f>SUM(Y9:Y27)</f>
        <v>997.4657021225001</v>
      </c>
      <c r="Z28" s="23">
        <f>SUM(Z9:Z27)</f>
        <v>14934.003422597501</v>
      </c>
      <c r="AB28" s="22">
        <f>SUM(AB9:AB27)</f>
        <v>3280.2</v>
      </c>
      <c r="AC28" s="6">
        <f>SUM(AC9:AC27)</f>
        <v>1575.9197565229751</v>
      </c>
      <c r="AD28" s="23">
        <f>SUM(AD9:AD27)</f>
        <v>16638.283666074523</v>
      </c>
      <c r="AF28" s="22">
        <f>SUM(AF9:AF27)</f>
        <v>0</v>
      </c>
      <c r="AG28" s="6">
        <f>SUM(AG9:AG27)</f>
        <v>1375.2975957996882</v>
      </c>
      <c r="AH28" s="23">
        <f>SUM(AH9:AH27)</f>
        <v>15262.98607027484</v>
      </c>
      <c r="AJ28" s="22">
        <f>SUM(AJ9:AJ27)</f>
        <v>1478.25</v>
      </c>
      <c r="AK28" s="6">
        <f>SUM(AK9:AK27)</f>
        <v>1458.837215290763</v>
      </c>
      <c r="AL28" s="23">
        <f>SUM(AL9:AL27)</f>
        <v>15282.398854984074</v>
      </c>
    </row>
    <row r="29" spans="6:38" ht="15" thickBot="1">
      <c r="F29" s="5">
        <f>+D28-E28-F28</f>
        <v>0</v>
      </c>
      <c r="H29" s="24"/>
      <c r="I29" s="25"/>
      <c r="J29" s="26">
        <f>+F28-I28+H28-J28</f>
        <v>0</v>
      </c>
      <c r="K29" s="18"/>
      <c r="L29" s="24"/>
      <c r="M29" s="25"/>
      <c r="N29" s="26">
        <f>+J28+L28-M28-N28</f>
        <v>0</v>
      </c>
      <c r="P29" s="24"/>
      <c r="Q29" s="25"/>
      <c r="R29" s="26">
        <f>+N28+P28-Q28-R28</f>
        <v>0</v>
      </c>
      <c r="T29" s="24"/>
      <c r="U29" s="25"/>
      <c r="V29" s="26">
        <f>+R28+T28-U28-V28</f>
        <v>0</v>
      </c>
      <c r="X29" s="24"/>
      <c r="Y29" s="25"/>
      <c r="Z29" s="26">
        <f>+V28+X28-Y28-Z28</f>
        <v>0</v>
      </c>
      <c r="AB29" s="24"/>
      <c r="AC29" s="25"/>
      <c r="AD29" s="26">
        <f>+Z28+AB28-AC28-AD28</f>
        <v>0</v>
      </c>
      <c r="AF29" s="24"/>
      <c r="AG29" s="25"/>
      <c r="AH29" s="26">
        <f>+AD28+AF28-AG28-AH28</f>
        <v>0</v>
      </c>
      <c r="AJ29" s="24"/>
      <c r="AK29" s="25"/>
      <c r="AL29" s="26">
        <f>+AH28+AJ28-AK28-AL28</f>
        <v>0</v>
      </c>
    </row>
    <row r="30" spans="1:5" ht="14.25">
      <c r="A30" t="s">
        <v>16</v>
      </c>
      <c r="E30" s="5"/>
    </row>
    <row r="31" ht="14.25">
      <c r="F31" s="5"/>
    </row>
    <row r="32" ht="14.25">
      <c r="A32" t="s">
        <v>57</v>
      </c>
    </row>
    <row r="33" s="2" customFormat="1" ht="14.25">
      <c r="A33" s="2" t="s">
        <v>18</v>
      </c>
    </row>
    <row r="35" s="2" customFormat="1" ht="14.25">
      <c r="A35" s="2" t="s">
        <v>17</v>
      </c>
    </row>
    <row r="37" spans="1:2" ht="14.25">
      <c r="A37" s="2" t="s">
        <v>19</v>
      </c>
      <c r="B37" s="2"/>
    </row>
    <row r="40" spans="4:13" ht="14.25">
      <c r="D40" s="31" t="s">
        <v>43</v>
      </c>
      <c r="E40" s="31" t="s">
        <v>44</v>
      </c>
      <c r="F40" s="31" t="s">
        <v>45</v>
      </c>
      <c r="G40" s="33"/>
      <c r="H40" s="31" t="s">
        <v>46</v>
      </c>
      <c r="I40" s="31" t="s">
        <v>48</v>
      </c>
      <c r="J40" s="31" t="s">
        <v>51</v>
      </c>
      <c r="L40" s="31" t="s">
        <v>53</v>
      </c>
      <c r="M40" s="31" t="s">
        <v>55</v>
      </c>
    </row>
    <row r="41" spans="4:13" ht="14.25">
      <c r="D41" s="32">
        <f>SUM(D28+H28)</f>
        <v>23525.180000000004</v>
      </c>
      <c r="E41" s="32">
        <f>SUM(D41+L28)</f>
        <v>24225.300000000003</v>
      </c>
      <c r="F41" s="32">
        <f>SUM(E41+P28)</f>
        <v>24225.300000000003</v>
      </c>
      <c r="G41" s="33"/>
      <c r="H41" s="32">
        <f>SUM(F41+T28)</f>
        <v>24411.300000000003</v>
      </c>
      <c r="I41" s="32">
        <f>SUM(H41+X28)</f>
        <v>24411.300000000003</v>
      </c>
      <c r="J41" s="32">
        <f>SUM(I41+AB28)</f>
        <v>27691.500000000004</v>
      </c>
      <c r="L41" s="32">
        <f>SUM(J41+AF28)</f>
        <v>27691.500000000004</v>
      </c>
      <c r="M41" s="32">
        <f>SUM(L41+AJ28)</f>
        <v>29169.750000000004</v>
      </c>
    </row>
  </sheetData>
  <sheetProtection/>
  <printOptions/>
  <pageMargins left="0.31496062992125984" right="0.11811023622047245" top="0.5118110236220472" bottom="0.5118110236220472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A35" sqref="A35:E35"/>
    </sheetView>
  </sheetViews>
  <sheetFormatPr defaultColWidth="9.140625" defaultRowHeight="15"/>
  <cols>
    <col min="1" max="1" width="32.28125" style="0" bestFit="1" customWidth="1"/>
    <col min="2" max="2" width="36.8515625" style="52" bestFit="1" customWidth="1"/>
    <col min="3" max="3" width="15.140625" style="0" customWidth="1"/>
    <col min="4" max="4" width="15.00390625" style="0" customWidth="1"/>
    <col min="5" max="5" width="43.57421875" style="0" customWidth="1"/>
    <col min="7" max="7" width="32.28125" style="0" bestFit="1" customWidth="1"/>
    <col min="10" max="10" width="13.140625" style="0" customWidth="1"/>
  </cols>
  <sheetData>
    <row r="1" spans="1:4" ht="18">
      <c r="A1" s="56" t="s">
        <v>90</v>
      </c>
      <c r="B1" s="56"/>
      <c r="C1" s="56"/>
      <c r="D1" s="56"/>
    </row>
    <row r="2" spans="1:4" ht="14.25">
      <c r="A2" s="2"/>
      <c r="B2" s="49"/>
      <c r="C2" s="2"/>
      <c r="D2" s="2"/>
    </row>
    <row r="3" spans="1:4" ht="14.25">
      <c r="A3" s="45" t="s">
        <v>62</v>
      </c>
      <c r="B3" s="50" t="s">
        <v>63</v>
      </c>
      <c r="C3" s="45" t="s">
        <v>64</v>
      </c>
      <c r="D3" s="45" t="s">
        <v>65</v>
      </c>
    </row>
    <row r="4" spans="1:4" ht="7.5" customHeight="1">
      <c r="A4" s="40"/>
      <c r="B4" s="51"/>
      <c r="C4" s="40"/>
      <c r="D4" s="40"/>
    </row>
    <row r="5" spans="1:4" ht="14.25">
      <c r="A5" s="41" t="s">
        <v>8</v>
      </c>
      <c r="B5" s="47" t="s">
        <v>102</v>
      </c>
      <c r="C5" s="41"/>
      <c r="D5" s="42">
        <v>1</v>
      </c>
    </row>
    <row r="6" spans="1:10" ht="42.75">
      <c r="A6" s="47" t="s">
        <v>103</v>
      </c>
      <c r="B6" s="47" t="s">
        <v>104</v>
      </c>
      <c r="C6" s="41"/>
      <c r="D6" s="42">
        <v>1</v>
      </c>
      <c r="G6" s="39" t="s">
        <v>106</v>
      </c>
      <c r="I6" s="4"/>
      <c r="J6" s="5"/>
    </row>
    <row r="7" spans="1:10" ht="27">
      <c r="A7" s="47" t="s">
        <v>78</v>
      </c>
      <c r="B7" s="47" t="s">
        <v>105</v>
      </c>
      <c r="C7" s="41" t="s">
        <v>43</v>
      </c>
      <c r="D7" s="42">
        <v>500</v>
      </c>
      <c r="I7" s="4"/>
      <c r="J7" s="5"/>
    </row>
    <row r="8" spans="1:10" ht="14.25">
      <c r="A8" s="41" t="s">
        <v>10</v>
      </c>
      <c r="B8" s="47" t="s">
        <v>89</v>
      </c>
      <c r="C8" s="41"/>
      <c r="D8" s="43">
        <v>10700</v>
      </c>
      <c r="I8" s="4"/>
      <c r="J8" s="5"/>
    </row>
    <row r="9" spans="1:10" ht="14.25">
      <c r="A9" s="41" t="s">
        <v>12</v>
      </c>
      <c r="B9" s="47" t="s">
        <v>77</v>
      </c>
      <c r="C9" s="41"/>
      <c r="D9" s="43">
        <v>632.19</v>
      </c>
      <c r="G9" s="39"/>
      <c r="I9" s="4"/>
      <c r="J9" s="5"/>
    </row>
    <row r="10" spans="1:10" ht="14.25">
      <c r="A10" s="41" t="s">
        <v>35</v>
      </c>
      <c r="B10" s="47"/>
      <c r="C10" s="41"/>
      <c r="D10" s="43">
        <v>1000</v>
      </c>
      <c r="E10" s="39"/>
      <c r="I10" s="4"/>
      <c r="J10" s="5"/>
    </row>
    <row r="11" spans="1:10" ht="14.25">
      <c r="A11" s="41" t="s">
        <v>14</v>
      </c>
      <c r="B11" s="47" t="s">
        <v>76</v>
      </c>
      <c r="C11" s="41"/>
      <c r="D11" s="43">
        <v>6000</v>
      </c>
      <c r="G11" s="53"/>
      <c r="H11" s="54"/>
      <c r="I11" s="53"/>
      <c r="J11" s="5"/>
    </row>
    <row r="12" spans="1:10" ht="14.25">
      <c r="A12" s="41" t="s">
        <v>33</v>
      </c>
      <c r="B12" s="47" t="s">
        <v>108</v>
      </c>
      <c r="C12" s="41" t="s">
        <v>44</v>
      </c>
      <c r="D12" s="42">
        <v>434.63</v>
      </c>
      <c r="I12" s="4"/>
      <c r="J12" s="5"/>
    </row>
    <row r="13" spans="1:10" ht="14.25">
      <c r="A13" s="41" t="s">
        <v>39</v>
      </c>
      <c r="B13" s="47" t="s">
        <v>88</v>
      </c>
      <c r="C13" s="41" t="s">
        <v>44</v>
      </c>
      <c r="D13" s="42">
        <v>265.49</v>
      </c>
      <c r="I13" s="4"/>
      <c r="J13" s="5"/>
    </row>
    <row r="14" spans="1:10" ht="14.25">
      <c r="A14" s="41" t="s">
        <v>42</v>
      </c>
      <c r="B14" s="47" t="s">
        <v>75</v>
      </c>
      <c r="C14" s="41">
        <v>2013</v>
      </c>
      <c r="D14" s="42">
        <v>186</v>
      </c>
      <c r="I14" s="4"/>
      <c r="J14" s="5"/>
    </row>
    <row r="15" spans="1:5" ht="14.25">
      <c r="A15" s="41" t="s">
        <v>50</v>
      </c>
      <c r="B15" s="47" t="s">
        <v>74</v>
      </c>
      <c r="C15" s="41">
        <v>2014</v>
      </c>
      <c r="D15" s="42">
        <v>3280.2</v>
      </c>
      <c r="E15" s="39"/>
    </row>
    <row r="16" spans="1:4" ht="14.25">
      <c r="A16" s="41" t="s">
        <v>42</v>
      </c>
      <c r="B16" s="47" t="s">
        <v>66</v>
      </c>
      <c r="C16" s="44">
        <v>42491</v>
      </c>
      <c r="D16" s="42">
        <v>300</v>
      </c>
    </row>
    <row r="17" spans="1:7" ht="14.25">
      <c r="A17" s="41" t="s">
        <v>69</v>
      </c>
      <c r="B17" s="36" t="s">
        <v>71</v>
      </c>
      <c r="C17" s="44">
        <v>42675</v>
      </c>
      <c r="D17" s="42">
        <v>178.8</v>
      </c>
      <c r="G17" s="36"/>
    </row>
    <row r="18" spans="1:4" ht="14.25">
      <c r="A18" s="41" t="s">
        <v>68</v>
      </c>
      <c r="B18" s="47" t="s">
        <v>70</v>
      </c>
      <c r="C18" s="44">
        <v>42795</v>
      </c>
      <c r="D18" s="42">
        <v>353.4</v>
      </c>
    </row>
    <row r="19" spans="1:4" ht="14.25">
      <c r="A19" s="41" t="s">
        <v>61</v>
      </c>
      <c r="B19" s="47" t="s">
        <v>87</v>
      </c>
      <c r="C19" s="44">
        <v>42675</v>
      </c>
      <c r="D19" s="42">
        <v>198.45</v>
      </c>
    </row>
    <row r="20" spans="1:4" ht="14.25">
      <c r="A20" s="41" t="s">
        <v>73</v>
      </c>
      <c r="B20" s="47" t="s">
        <v>67</v>
      </c>
      <c r="C20" s="44">
        <v>42675</v>
      </c>
      <c r="D20" s="42">
        <v>447.6</v>
      </c>
    </row>
    <row r="21" spans="1:4" s="36" customFormat="1" ht="14.25">
      <c r="A21" s="41" t="s">
        <v>81</v>
      </c>
      <c r="B21" s="47" t="s">
        <v>84</v>
      </c>
      <c r="C21" s="44"/>
      <c r="D21" s="42">
        <v>104.48</v>
      </c>
    </row>
    <row r="22" spans="1:4" s="36" customFormat="1" ht="14.25">
      <c r="A22" s="41" t="s">
        <v>85</v>
      </c>
      <c r="B22" s="47" t="s">
        <v>86</v>
      </c>
      <c r="C22" s="44">
        <v>43344</v>
      </c>
      <c r="D22" s="42">
        <v>473.33</v>
      </c>
    </row>
    <row r="23" spans="1:4" ht="14.25">
      <c r="A23" s="41" t="s">
        <v>79</v>
      </c>
      <c r="B23" s="47" t="s">
        <v>80</v>
      </c>
      <c r="C23" s="44">
        <v>43770</v>
      </c>
      <c r="D23" s="48">
        <v>250</v>
      </c>
    </row>
    <row r="24" spans="1:4" s="36" customFormat="1" ht="14.25">
      <c r="A24" s="41" t="s">
        <v>82</v>
      </c>
      <c r="B24" s="47" t="s">
        <v>83</v>
      </c>
      <c r="C24" s="44">
        <v>43525</v>
      </c>
      <c r="D24" s="48">
        <v>82.53</v>
      </c>
    </row>
    <row r="25" spans="1:4" s="36" customFormat="1" ht="28.5">
      <c r="A25" s="41" t="s">
        <v>91</v>
      </c>
      <c r="B25" s="47" t="s">
        <v>96</v>
      </c>
      <c r="C25" s="44">
        <v>43647</v>
      </c>
      <c r="D25" s="48">
        <v>46.24</v>
      </c>
    </row>
    <row r="26" spans="1:4" s="36" customFormat="1" ht="14.25">
      <c r="A26" s="41" t="s">
        <v>92</v>
      </c>
      <c r="B26" s="47" t="s">
        <v>93</v>
      </c>
      <c r="C26" s="44">
        <v>43709</v>
      </c>
      <c r="D26" s="48">
        <v>586</v>
      </c>
    </row>
    <row r="27" spans="1:4" s="36" customFormat="1" ht="14.25">
      <c r="A27" s="41" t="s">
        <v>94</v>
      </c>
      <c r="B27" s="47" t="s">
        <v>95</v>
      </c>
      <c r="C27" s="44">
        <v>43831</v>
      </c>
      <c r="D27" s="48">
        <v>67.45</v>
      </c>
    </row>
    <row r="28" spans="1:4" s="36" customFormat="1" ht="14.25">
      <c r="A28" s="41" t="s">
        <v>97</v>
      </c>
      <c r="B28" s="47" t="s">
        <v>98</v>
      </c>
      <c r="C28" s="44">
        <v>44105</v>
      </c>
      <c r="D28" s="48">
        <v>47.93</v>
      </c>
    </row>
    <row r="29" spans="1:4" s="36" customFormat="1" ht="14.25">
      <c r="A29" s="41" t="s">
        <v>99</v>
      </c>
      <c r="B29" s="47" t="s">
        <v>76</v>
      </c>
      <c r="C29" s="44">
        <v>44105</v>
      </c>
      <c r="D29" s="48">
        <v>862.08</v>
      </c>
    </row>
    <row r="30" spans="1:4" s="36" customFormat="1" ht="14.25">
      <c r="A30" t="s">
        <v>100</v>
      </c>
      <c r="B30" s="47" t="s">
        <v>76</v>
      </c>
      <c r="C30" s="44">
        <v>44105</v>
      </c>
      <c r="D30" s="48">
        <v>700</v>
      </c>
    </row>
    <row r="31" spans="1:4" s="36" customFormat="1" ht="14.25">
      <c r="A31" s="55" t="s">
        <v>69</v>
      </c>
      <c r="B31" s="47" t="s">
        <v>107</v>
      </c>
      <c r="C31" s="44">
        <v>44228</v>
      </c>
      <c r="D31" s="48">
        <v>116.16</v>
      </c>
    </row>
    <row r="32" spans="1:4" s="36" customFormat="1" ht="14.25">
      <c r="A32" s="41" t="s">
        <v>101</v>
      </c>
      <c r="B32" s="47" t="s">
        <v>74</v>
      </c>
      <c r="C32" s="44">
        <v>44197</v>
      </c>
      <c r="D32" s="48">
        <v>959.94</v>
      </c>
    </row>
    <row r="33" spans="1:4" ht="11.25" customHeight="1">
      <c r="A33" s="41"/>
      <c r="B33" s="47"/>
      <c r="C33" s="40" t="s">
        <v>72</v>
      </c>
      <c r="D33" s="46">
        <f>SUM(D5:D32)</f>
        <v>28774.90000000001</v>
      </c>
    </row>
    <row r="35" spans="1:5" s="36" customFormat="1" ht="14.25">
      <c r="A35" s="41"/>
      <c r="B35" s="47"/>
      <c r="C35" s="44"/>
      <c r="D35" s="48"/>
      <c r="E35" s="39"/>
    </row>
  </sheetData>
  <sheetProtection/>
  <mergeCells count="1">
    <mergeCell ref="A1:D1"/>
  </mergeCells>
  <printOptions/>
  <pageMargins left="0.54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Poulton</dc:creator>
  <cp:keywords/>
  <dc:description/>
  <cp:lastModifiedBy>Annette Fowler</cp:lastModifiedBy>
  <cp:lastPrinted>2017-06-30T10:10:53Z</cp:lastPrinted>
  <dcterms:created xsi:type="dcterms:W3CDTF">2009-07-10T08:28:05Z</dcterms:created>
  <dcterms:modified xsi:type="dcterms:W3CDTF">2021-09-05T09:41:30Z</dcterms:modified>
  <cp:category/>
  <cp:version/>
  <cp:contentType/>
  <cp:contentStatus/>
</cp:coreProperties>
</file>